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26ad7975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totals" sheetId="1" r:id="Ra0677f736db04288"/>
    <x:sheet xmlns:r="http://schemas.openxmlformats.org/officeDocument/2006/relationships" name="Bill details" sheetId="2" r:id="R8df48b19167e40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dd mmm yyyy"/>
    <x:numFmt numFmtId="202" formatCode="mmm yyyy"/>
    <x:numFmt numFmtId="203" formatCode="£#,##0.00"/>
    <x:numFmt numFmtId="204" formatCode="0.000"/>
    <x:numFmt numFmtId="205" formatCode="&quot;£&quot;#,##0.00"/>
  </x:numFmts>
  <x:fonts count="9">
    <x:font>
      <x:sz val="11"/>
      <x:name val="Carlito"/>
    </x:font>
    <x:font>
      <x:sz val="10"/>
      <x:color rgb="FF202B38"/>
      <x:name val="Arial"/>
    </x:font>
    <x:font>
      <x:b/>
      <x:sz val="15"/>
      <x:color rgb="FF202B38"/>
      <x:name val="Arial"/>
    </x:font>
    <x:font>
      <x:b/>
      <x:sz val="10"/>
      <x:color rgb="FFFFFFFF"/>
      <x:name val="Arial"/>
    </x:font>
    <x:font>
      <x:b/>
      <x:sz val="12"/>
      <x:color rgb="FF202B38"/>
      <x:name val="Arial"/>
    </x:font>
    <x:font>
      <x:b/>
      <x:sz val="10"/>
      <x:color rgb="FF202B38"/>
      <x:name val="Arial"/>
    </x:font>
    <x:font>
      <x:sz val="10"/>
      <x:color rgb="FF526276"/>
      <x:name val="Arial"/>
    </x:font>
    <x:font>
      <x:b/>
      <x:sz val="12"/>
      <x:name val="Arial"/>
    </x:font>
    <x:font>
      <x:sz val="1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64D"/>
      </x:patternFill>
    </x:fill>
    <x:fill>
      <x:patternFill patternType="solid">
        <x:fgColor rgb="FFFFF0CE"/>
      </x:patternFill>
    </x:fill>
    <x:fill>
      <x:patternFill patternType="solid">
        <x:fgColor rgb="FF23364D"/>
      </x:patternFill>
    </x:fill>
    <x:fill>
      <x:patternFill patternType="solid">
        <x:fgColor rgb="FF23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4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7" fillId="0" borderId="0" xfId="0" applyNumberFormat="1" applyFont="1" applyFill="1" applyBorder="1"/>
    <x:xf numFmtId="203" fontId="3" fillId="2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3" fillId="5" borderId="0" xfId="0" applyNumberFormat="1" applyFont="1" applyFill="1" applyBorder="1"/>
    <x:xf numFmtId="205" fontId="1" fillId="0" borderId="0" xfId="0" applyNumberFormat="1" applyFont="1" applyFill="1" applyBorder="1" applyAlignment="1">
      <x:alignment vertical="center"/>
    </x:xf>
    <x:xf numFmtId="205" fontId="3" fillId="2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0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d2c94068343ff" /><Relationship Type="http://schemas.openxmlformats.org/officeDocument/2006/relationships/theme" Target="/xl/theme/theme1.xml" Id="Rba22acd3957c47ad" /><Relationship Type="http://schemas.openxmlformats.org/officeDocument/2006/relationships/sharedStrings" Target="/xl/sharedStrings.xml" Id="R2128c3edbd994554" /><Relationship Type="http://schemas.openxmlformats.org/officeDocument/2006/relationships/worksheet" Target="/xl/worksheets/sheet1.xml" Id="Ra0677f736db04288" /><Relationship Type="http://schemas.openxmlformats.org/officeDocument/2006/relationships/worksheet" Target="/xl/worksheets/sheet2.xml" Id="R8df48b19167e4078" /></Relationships>
</file>

<file path=xl/tables/table1.xml><?xml version="1.0" encoding="utf-8"?>
<x:table xmlns:x="http://schemas.openxmlformats.org/spreadsheetml/2006/main" id="1" name="BillUsage" displayName="BillUsage" ref="A5:M225" headerRowCount="1" totalsRowCount="0" totalsRowShown="0">
  <x:tableColumns count="13">
    <x:tableColumn id="1" name="Lodge"/>
    <x:tableColumn id="2" name="Reporting month"/>
    <x:tableColumn id="3" name="Usage kWh"/>
    <x:tableColumn id="4" name="Period start"/>
    <x:tableColumn id="5" name="Period end"/>
    <x:tableColumn id="6" name="Issued"/>
    <x:tableColumn id="7" name="Document number"/>
    <x:tableColumn id="8" name="Review / exclusion reason"/>
    <x:tableColumn id="9" name="PDF page"/>
    <x:tableColumn id="10" name="PDF path in ZIP"/>
    <x:tableColumn id="11" name="Unit rate (p/kWh)"/>
    <x:tableColumn id="12" name="Usage charge (£)"/>
    <x:tableColumn id="13" name="Standing charge (£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625b613f4914b5e" /></Relationships>
</file>

<file path=xl/worksheets/sheet1.xml><?xml version="1.0" encoding="utf-8"?>
<x:worksheet xmlns:x="http://schemas.openxmlformats.org/spreadsheetml/2006/main">
  <x:sheetPr>
    <x:tabColor rgb="FF23364D"/>
  </x:sheetPr>
  <x:sheetViews>
    <x:sheetView showGridLines="0" workbookViewId="0">
      <x:pane xSplit="1" topLeftCell="B1" activePane="topRigh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Monthly electricity bill figures (kWh)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 t="str">
        <x:v>October 2025 to September 2026. Available monthly bills before later corrections.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A5" s="5" t="str">
        <x:v>Billing month</x:v>
      </x:c>
      <x:c r="B5" s="5" t="str">
        <x:v>Combined kWh</x:v>
      </x:c>
      <x:c r="C5" s="5" t="str">
        <x:v>Lodges included</x:v>
      </x:c>
      <x:c r="D5" s="5" t="str">
        <x:v>Later overlap</x:v>
      </x:c>
      <x:c r="E5" s="5" t="str">
        <x:v>Usage cost (£)</x:v>
      </x:c>
      <x:c r="F5"/>
      <x:c r="G5" s="13" t="str">
        <x:v>How to read these totals</x:v>
      </x:c>
      <x:c r="H5" s="2"/>
      <x:c r="I5" s="2"/>
      <x:c r="J5" s="2"/>
      <x:c r="K5" s="2"/>
      <x:c r="L5" s="2"/>
      <x:c r="M5" s="2"/>
      <x:c r="N5" s="2"/>
    </x:row>
    <x:row r="6" ht="23" customHeight="1">
      <x:c r="A6" s="10" t="d">
        <x:v>2025-10-01T00:00:00.000Z</x:v>
      </x:c>
      <x:c r="B6" s="7" t="n">
        <x:f>B44</x:f>
        <x:v>14925.310000000001</x:v>
      </x:c>
      <x:c r="C6" s="2" t="n">
        <x:f>COUNT(B25:B43)</x:f>
        <x:v>15</x:v>
      </x:c>
      <x:c r="D6" s="2" t="n">
        <x:v>4</x:v>
      </x:c>
      <x:c r="E6" s="25" t="n">
        <x:f>B70</x:f>
        <x:v>3741.1400000000003</x:v>
      </x:c>
      <x:c r="F6"/>
      <x:c r="G6" s="14" t="str">
        <x:v>Gross monthly bill figures, not final corrected consumption.</x:v>
      </x:c>
      <x:c r="H6" s="2"/>
      <x:c r="I6" s="2"/>
      <x:c r="J6" s="2"/>
      <x:c r="K6" s="2"/>
      <x:c r="L6" s="2"/>
      <x:c r="M6" s="2"/>
      <x:c r="N6" s="2"/>
    </x:row>
    <x:row r="7" ht="23" customHeight="1">
      <x:c r="A7" s="10" t="d">
        <x:v>2025-11-01T00:00:00.000Z</x:v>
      </x:c>
      <x:c r="B7" s="7" t="n">
        <x:f>C44</x:f>
        <x:v>24951.880000000005</x:v>
      </x:c>
      <x:c r="C7" s="2" t="n">
        <x:f>COUNT(C25:C43)</x:f>
        <x:v>17</x:v>
      </x:c>
      <x:c r="D7" s="2" t="n">
        <x:v>4</x:v>
      </x:c>
      <x:c r="E7" s="25" t="n">
        <x:f>C70</x:f>
        <x:v>6273.22</x:v>
      </x:c>
      <x:c r="F7"/>
      <x:c r="G7" s="14" t="str">
        <x:v>Missing months are blank, not zero. Coverage varies by month.</x:v>
      </x:c>
      <x:c r="H7" s="2"/>
      <x:c r="I7" s="2"/>
      <x:c r="J7" s="2"/>
      <x:c r="K7" s="2"/>
      <x:c r="L7" s="2"/>
      <x:c r="M7" s="2"/>
      <x:c r="N7" s="2"/>
    </x:row>
    <x:row r="8" ht="23" customHeight="1">
      <x:c r="A8" s="10" t="d">
        <x:v>2025-12-01T00:00:00.000Z</x:v>
      </x:c>
      <x:c r="B8" s="7" t="n">
        <x:f>D44</x:f>
        <x:v>18971.649999999998</x:v>
      </x:c>
      <x:c r="C8" s="2" t="n">
        <x:f>COUNT(D25:D43)</x:f>
        <x:v>16</x:v>
      </x:c>
      <x:c r="D8" s="2" t="n">
        <x:v>5</x:v>
      </x:c>
      <x:c r="E8" s="25" t="n">
        <x:f>D70</x:f>
        <x:v>4765.03</x:v>
      </x:c>
      <x:c r="F8"/>
      <x:c r="G8" s="14" t="str">
        <x:v>Periods up to 40 days are grouped into the month containing most days.</x:v>
      </x:c>
      <x:c r="H8" s="2"/>
      <x:c r="I8" s="2"/>
      <x:c r="J8" s="2"/>
      <x:c r="K8" s="2"/>
      <x:c r="L8" s="2"/>
      <x:c r="M8" s="2"/>
      <x:c r="N8" s="2"/>
    </x:row>
    <x:row r="9" ht="23" customHeight="1">
      <x:c r="A9" s="10" t="d">
        <x:v>2026-01-01T00:00:00.000Z</x:v>
      </x:c>
      <x:c r="B9" s="7" t="n">
        <x:f>E44</x:f>
        <x:v>23909.97</x:v>
      </x:c>
      <x:c r="C9" s="2" t="n">
        <x:f>COUNT(E25:E43)</x:f>
        <x:v>15</x:v>
      </x:c>
      <x:c r="D9" s="2" t="n">
        <x:v>5</x:v>
      </x:c>
      <x:c r="E9" s="25" t="n">
        <x:f>E70</x:f>
        <x:v>6008.750000000001</x:v>
      </x:c>
      <x:c r="F9"/>
      <x:c r="G9" s="14" t="str">
        <x:v>This groups normal billing periods; it does not estimate daily usage.</x:v>
      </x:c>
      <x:c r="H9" s="2"/>
      <x:c r="I9" s="2"/>
      <x:c r="J9" s="2"/>
      <x:c r="K9" s="2"/>
      <x:c r="L9" s="2"/>
      <x:c r="M9" s="2"/>
      <x:c r="N9" s="2"/>
    </x:row>
    <x:row r="10" ht="23" customHeight="1">
      <x:c r="A10" s="10" t="d">
        <x:v>2026-02-01T00:00:00.000Z</x:v>
      </x:c>
      <x:c r="B10" s="7" t="n">
        <x:f>F44</x:f>
        <x:v>25216.289999999997</x:v>
      </x:c>
      <x:c r="C10" s="2" t="n">
        <x:f>COUNT(F25:F43)</x:f>
        <x:v>16</x:v>
      </x:c>
      <x:c r="D10" s="2" t="n">
        <x:v>4</x:v>
      </x:c>
      <x:c r="E10" s="25" t="n">
        <x:f>F70</x:f>
        <x:v>6327.400000000001</x:v>
      </x:c>
      <x:c r="F10"/>
      <x:c r="G10" s="14" t="str">
        <x:v>Longer rebills stay in Bill details and are not added to these totals.</x:v>
      </x:c>
      <x:c r="H10" s="2"/>
      <x:c r="I10" s="2"/>
      <x:c r="J10" s="2"/>
      <x:c r="K10" s="2"/>
      <x:c r="L10" s="2"/>
      <x:c r="M10" s="2"/>
      <x:c r="N10" s="2"/>
    </x:row>
    <x:row r="11" ht="23" customHeight="1">
      <x:c r="A11" s="10" t="d">
        <x:v>2026-03-01T00:00:00.000Z</x:v>
      </x:c>
      <x:c r="B11" s="7" t="n">
        <x:f>G44</x:f>
        <x:v>27064.79</x:v>
      </x:c>
      <x:c r="C11" s="2" t="n">
        <x:f>COUNT(G25:G43)</x:f>
        <x:v>18</x:v>
      </x:c>
      <x:c r="D11" s="2" t="n">
        <x:v>1</x:v>
      </x:c>
      <x:c r="E11" s="25" t="n">
        <x:f>G70</x:f>
        <x:v>6800.279999999999</x:v>
      </x:c>
      <x:c r="F11"/>
      <x:c r="G11" s="14" t="str">
        <x:v>Amber = later overlapping bill; the original monthly figure is retained.</x:v>
      </x:c>
      <x:c r="H11" s="2"/>
      <x:c r="I11" s="2"/>
      <x:c r="J11" s="2"/>
      <x:c r="K11" s="2"/>
      <x:c r="L11" s="2"/>
      <x:c r="M11" s="2"/>
      <x:c r="N11" s="2"/>
    </x:row>
    <x:row r="12" ht="23" customHeight="1">
      <x:c r="A12" s="10" t="d">
        <x:v>2026-04-01T00:00:00.000Z</x:v>
      </x:c>
      <x:c r="B12" s="7" t="n">
        <x:f>H44</x:f>
        <x:v>20621.420000000002</x:v>
      </x:c>
      <x:c r="C12" s="2" t="n">
        <x:f>COUNT(H25:H43)</x:f>
        <x:v>18</x:v>
      </x:c>
      <x:c r="D12" s="2" t="n">
        <x:v>1</x:v>
      </x:c>
      <x:c r="E12" s="25" t="n">
        <x:f>H70</x:f>
        <x:v>5181.54</x:v>
      </x:c>
      <x:c r="F12"/>
      <x:c r="G12" s="14" t="str">
        <x:v>Later overlap count = lodges with one or more amber amounts that month.</x:v>
      </x:c>
      <x:c r="H12" s="2"/>
      <x:c r="I12" s="2"/>
      <x:c r="J12" s="2"/>
      <x:c r="K12" s="2"/>
      <x:c r="L12" s="2"/>
      <x:c r="M12" s="2"/>
      <x:c r="N12" s="2"/>
    </x:row>
    <x:row r="13" ht="23" customHeight="1">
      <x:c r="A13" s="10" t="d">
        <x:v>2026-05-01T00:00:00.000Z</x:v>
      </x:c>
      <x:c r="B13" s="7" t="n">
        <x:f>I44</x:f>
        <x:v>17783.9</x:v>
      </x:c>
      <x:c r="C13" s="2" t="n">
        <x:f>COUNT(I25:I43)</x:f>
        <x:v>16</x:v>
      </x:c>
      <x:c r="D13" s="2" t="n">
        <x:v>1</x:v>
      </x:c>
      <x:c r="E13" s="25" t="n">
        <x:f>I70</x:f>
        <x:v>4467.7300000000005</x:v>
      </x:c>
      <x:c r="F13"/>
      <x:c r="G13" s="14" t="str">
        <x:v>Credit notes state money, not kWh, so no arbitrary kWh deduction is made.</x:v>
      </x:c>
      <x:c r="H13" s="2"/>
      <x:c r="I13" s="2"/>
      <x:c r="J13" s="2"/>
      <x:c r="K13" s="2"/>
      <x:c r="L13" s="2"/>
      <x:c r="M13" s="2"/>
      <x:c r="N13" s="2"/>
    </x:row>
    <x:row r="14" ht="23" customHeight="1">
      <x:c r="A14" s="10" t="d">
        <x:v>2026-06-01T00:00:00.000Z</x:v>
      </x:c>
      <x:c r="B14" s="7" t="n">
        <x:f>J44</x:f>
        <x:v>16071.820000000002</x:v>
      </x:c>
      <x:c r="C14" s="2" t="n">
        <x:f>COUNT(J25:J43)</x:f>
        <x:v>17</x:v>
      </x:c>
      <x:c r="D14" s="2" t="n">
        <x:v>2</x:v>
      </x:c>
      <x:c r="E14" s="25" t="n">
        <x:f>J70</x:f>
        <x:v>4037.41</x:v>
      </x:c>
      <x:c r="F14"/>
      <x:c r="G14" s="14" t="str">
        <x:v>Many bills use estimated readings. Exact calendar-month totals are unavailable.</x:v>
      </x:c>
      <x:c r="H14" s="2"/>
      <x:c r="I14" s="2"/>
      <x:c r="J14" s="2"/>
      <x:c r="K14" s="2"/>
      <x:c r="L14" s="2"/>
      <x:c r="M14" s="2"/>
      <x:c r="N14" s="2"/>
    </x:row>
    <x:row r="15" ht="23" customHeight="1">
      <x:c r="A15" s="10" t="d">
        <x:v>2026-07-01T00:00:00.000Z</x:v>
      </x:c>
      <x:c r="B15" s="7" t="n">
        <x:f>K44</x:f>
        <x:v>16508.980000000003</x:v>
      </x:c>
      <x:c r="C15" s="2" t="n">
        <x:f>COUNT(K25:K43)</x:f>
        <x:v>17</x:v>
      </x:c>
      <x:c r="D15" s="2" t="n">
        <x:v>3</x:v>
      </x:c>
      <x:c r="E15" s="25" t="n">
        <x:f>K70</x:f>
        <x:v>4146.25</x:v>
      </x:c>
      <x:c r="F15"/>
      <x:c r="G15" s="14" t="str">
        <x:v>December also has later overlapping bills for Lodges 12 and 24.</x:v>
      </x:c>
      <x:c r="H15" s="2"/>
      <x:c r="I15" s="2"/>
      <x:c r="J15" s="2"/>
      <x:c r="K15" s="2"/>
      <x:c r="L15" s="2"/>
      <x:c r="M15" s="2"/>
      <x:c r="N15" s="2"/>
    </x:row>
    <x:row r="16" ht="23" customHeight="1">
      <x:c r="A16" s="10" t="d">
        <x:v>2026-08-01T00:00:00.000Z</x:v>
      </x:c>
      <x:c r="B16" s="7" t="n">
        <x:f>L44</x:f>
        <x:v>7989.96</x:v>
      </x:c>
      <x:c r="C16" s="2" t="n">
        <x:f>COUNT(L25:L43)</x:f>
        <x:v>13</x:v>
      </x:c>
      <x:c r="D16" s="2" t="n">
        <x:v>0</x:v>
      </x:c>
      <x:c r="E16" s="25" t="n">
        <x:f>L70</x:f>
        <x:v>2013.47</x:v>
      </x:c>
      <x:c r="F16"/>
      <x:c r="G16" s="14" t="str">
        <x:v>The December gross subtotal remains 18,971.65 kWh.</x:v>
      </x:c>
      <x:c r="H16" s="2"/>
      <x:c r="I16" s="2"/>
      <x:c r="J16" s="2"/>
      <x:c r="K16" s="2"/>
      <x:c r="L16" s="2"/>
      <x:c r="M16" s="2"/>
      <x:c r="N16" s="2"/>
    </x:row>
    <x:row r="17" ht="23" customHeight="1">
      <x:c r="A17" s="10" t="d">
        <x:v>2026-09-01T00:00:00.000Z</x:v>
      </x:c>
      <x:c r="B17" s="7" t="n">
        <x:f>M44</x:f>
        <x:v>15614.58</x:v>
      </x:c>
      <x:c r="C17" s="2" t="n">
        <x:f>COUNT(M25:M43)</x:f>
        <x:v>17</x:v>
      </x:c>
      <x:c r="D17" s="2" t="n">
        <x:v>0</x:v>
      </x:c>
      <x:c r="E17" s="25" t="n">
        <x:f>M70</x:f>
        <x:v>3921.9600000000005</x:v>
      </x:c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2"/>
      <x:c r="B18" s="7"/>
      <x:c r="C18" s="2"/>
      <x:c r="D18" s="2"/>
      <x:c r="E18" s="25"/>
      <x:c r="F18" s="2"/>
      <x:c r="G18" s="14" t="str">
        <x:v>Usage cost is the billed electricity-used charge, excluding standing charges, levy and VAT.</x:v>
      </x:c>
      <x:c r="H18" s="2"/>
      <x:c r="I18" s="2"/>
      <x:c r="J18" s="2"/>
      <x:c r="K18" s="2"/>
      <x:c r="L18" s="2"/>
      <x:c r="M18" s="2"/>
      <x:c r="N18" s="2"/>
    </x:row>
    <x:row r="19" ht="28" customHeight="1">
      <x:c r="A19" s="5" t="str">
        <x:v>All listed months</x:v>
      </x:c>
      <x:c r="B19" s="11" t="n">
        <x:f>SUM(B6:B17)</x:f>
        <x:v>229630.55</x:v>
      </x:c>
      <x:c r="C19" s="2"/>
      <x:c r="D19" s="2"/>
      <x:c r="E19" s="26" t="n">
        <x:f>SUM(E6:E17)</x:f>
        <x:v>57684.18</x:v>
      </x:c>
      <x:c r="F19" s="2"/>
      <x:c r="G19" s="14" t="str">
        <x:v>Standing charges and unit rates are listed separately in Bill details.</x:v>
      </x:c>
      <x:c r="H19" s="2"/>
      <x:c r="I19" s="2"/>
      <x:c r="J19" s="2"/>
      <x:c r="K19" s="2"/>
      <x:c r="L19" s="2"/>
      <x:c r="M19" s="2"/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6" t="str">
        <x:v>By lodge (kWh). Amber cells have a later overlapping bill.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8" customHeight="1">
      <x:c r="A24" s="5" t="str">
        <x:v>Lodge</x:v>
      </x:c>
      <x:c r="B24" s="5" t="str">
        <x:v>Oct 25</x:v>
      </x:c>
      <x:c r="C24" s="5" t="str">
        <x:v>Nov 25</x:v>
      </x:c>
      <x:c r="D24" s="5" t="str">
        <x:v>Dec 25</x:v>
      </x:c>
      <x:c r="E24" s="5" t="str">
        <x:v>Jan 26</x:v>
      </x:c>
      <x:c r="F24" s="5" t="str">
        <x:v>Feb 26</x:v>
      </x:c>
      <x:c r="G24" s="5" t="str">
        <x:v>Mar 26</x:v>
      </x:c>
      <x:c r="H24" s="5" t="str">
        <x:v>Apr 26</x:v>
      </x:c>
      <x:c r="I24" s="5" t="str">
        <x:v>May 26</x:v>
      </x:c>
      <x:c r="J24" s="5" t="str">
        <x:v>Jun 26</x:v>
      </x:c>
      <x:c r="K24" s="5" t="str">
        <x:v>Jul 26</x:v>
      </x:c>
      <x:c r="L24" s="5" t="str">
        <x:v>Aug 26</x:v>
      </x:c>
      <x:c r="M24" s="5" t="str">
        <x:v>Sept 26</x:v>
      </x:c>
      <x:c r="N24" s="5" t="str">
        <x:v>Period subtotal</x:v>
      </x:c>
    </x:row>
    <x:row r="25" ht="23" customHeight="1">
      <x:c r="A25" s="2" t="str">
        <x:v>Lodge 01</x:v>
      </x:c>
      <x:c r="B25" s="7" t="n">
        <x:f>IF(COUNTIFS('Bill details'!$A$6:$A$225,$A25,'Bill details'!$B$6:$B$225,"2025-10")=0,"",SUMIFS('Bill details'!$C$6:$C$225,'Bill details'!$A$6:$A$225,$A25,'Bill details'!$B$6:$B$225,"2025-10"))</x:f>
        <x:v>894.9</x:v>
      </x:c>
      <x:c r="C25" s="7" t="n">
        <x:f>IF(COUNTIFS('Bill details'!$A$6:$A$225,$A25,'Bill details'!$B$6:$B$225,"2025-11")=0,"",SUMIFS('Bill details'!$C$6:$C$225,'Bill details'!$A$6:$A$225,$A25,'Bill details'!$B$6:$B$225,"2025-11"))</x:f>
        <x:v>2409.63</x:v>
      </x:c>
      <x:c r="D25" s="7" t="n">
        <x:f>IF(COUNTIFS('Bill details'!$A$6:$A$225,$A25,'Bill details'!$B$6:$B$225,"2025-12")=0,"",SUMIFS('Bill details'!$C$6:$C$225,'Bill details'!$A$6:$A$225,$A25,'Bill details'!$B$6:$B$225,"2025-12"))</x:f>
        <x:v>1417.97</x:v>
      </x:c>
      <x:c r="E25" s="7" t="n">
        <x:f>IF(COUNTIFS('Bill details'!$A$6:$A$225,$A25,'Bill details'!$B$6:$B$225,"2026-01")=0,"",SUMIFS('Bill details'!$C$6:$C$225,'Bill details'!$A$6:$A$225,$A25,'Bill details'!$B$6:$B$225,"2026-01"))</x:f>
        <x:v>2696.6</x:v>
      </x:c>
      <x:c r="F25" s="7" t="n">
        <x:f>IF(COUNTIFS('Bill details'!$A$6:$A$225,$A25,'Bill details'!$B$6:$B$225,"2026-02")=0,"",SUMIFS('Bill details'!$C$6:$C$225,'Bill details'!$A$6:$A$225,$A25,'Bill details'!$B$6:$B$225,"2026-02"))</x:f>
        <x:v>2286.43</x:v>
      </x:c>
      <x:c r="G25" s="7" t="n">
        <x:f>IF(COUNTIFS('Bill details'!$A$6:$A$225,$A25,'Bill details'!$B$6:$B$225,"2026-03")=0,"",SUMIFS('Bill details'!$C$6:$C$225,'Bill details'!$A$6:$A$225,$A25,'Bill details'!$B$6:$B$225,"2026-03"))</x:f>
        <x:v>1997.62</x:v>
      </x:c>
      <x:c r="H25" s="7" t="n">
        <x:f>IF(COUNTIFS('Bill details'!$A$6:$A$225,$A25,'Bill details'!$B$6:$B$225,"2026-04")=0,"",SUMIFS('Bill details'!$C$6:$C$225,'Bill details'!$A$6:$A$225,$A25,'Bill details'!$B$6:$B$225,"2026-04"))</x:f>
        <x:v>1205.38</x:v>
      </x:c>
      <x:c r="I25" s="7" t="n">
        <x:f>IF(COUNTIFS('Bill details'!$A$6:$A$225,$A25,'Bill details'!$B$6:$B$225,"2026-05")=0,"",SUMIFS('Bill details'!$C$6:$C$225,'Bill details'!$A$6:$A$225,$A25,'Bill details'!$B$6:$B$225,"2026-05"))</x:f>
        <x:v>1172</x:v>
      </x:c>
      <x:c r="J25" s="7" t="n">
        <x:f>IF(COUNTIFS('Bill details'!$A$6:$A$225,$A25,'Bill details'!$B$6:$B$225,"2026-06")=0,"",SUMIFS('Bill details'!$C$6:$C$225,'Bill details'!$A$6:$A$225,$A25,'Bill details'!$B$6:$B$225,"2026-06"))</x:f>
        <x:v>1199.05</x:v>
      </x:c>
      <x:c r="K25" s="7" t="n">
        <x:f>IF(COUNTIFS('Bill details'!$A$6:$A$225,$A25,'Bill details'!$B$6:$B$225,"2026-07")=0,"",SUMIFS('Bill details'!$C$6:$C$225,'Bill details'!$A$6:$A$225,$A25,'Bill details'!$B$6:$B$225,"2026-07"))</x:f>
        <x:v>1275.19</x:v>
      </x:c>
      <x:c r="L25" s="7" t="n">
        <x:f>IF(COUNTIFS('Bill details'!$A$6:$A$225,$A25,'Bill details'!$B$6:$B$225,"2026-08")=0,"",SUMIFS('Bill details'!$C$6:$C$225,'Bill details'!$A$6:$A$225,$A25,'Bill details'!$B$6:$B$225,"2026-08"))</x:f>
        <x:v>146.77</x:v>
      </x:c>
      <x:c r="M25" s="7" t="n">
        <x:f>IF(COUNTIFS('Bill details'!$A$6:$A$225,$A25,'Bill details'!$B$6:$B$225,"2026-09")=0,"",SUMIFS('Bill details'!$C$6:$C$225,'Bill details'!$A$6:$A$225,$A25,'Bill details'!$B$6:$B$225,"2026-09"))</x:f>
        <x:v>1153.31</x:v>
      </x:c>
      <x:c r="N25" s="7" t="n">
        <x:f>SUM(B25:M25)</x:f>
        <x:v>17854.850000000002</x:v>
      </x:c>
    </x:row>
    <x:row r="26" ht="23" customHeight="1">
      <x:c r="A26" s="2" t="str">
        <x:v>Lodge 02</x:v>
      </x:c>
      <x:c r="B26" s="7" t="n">
        <x:f>IF(COUNTIFS('Bill details'!$A$6:$A$225,$A26,'Bill details'!$B$6:$B$225,"2025-10")=0,"",SUMIFS('Bill details'!$C$6:$C$225,'Bill details'!$A$6:$A$225,$A26,'Bill details'!$B$6:$B$225,"2025-10"))</x:f>
        <x:v>1441.25</x:v>
      </x:c>
      <x:c r="C26" s="7" t="n">
        <x:f>IF(COUNTIFS('Bill details'!$A$6:$A$225,$A26,'Bill details'!$B$6:$B$225,"2025-11")=0,"",SUMIFS('Bill details'!$C$6:$C$225,'Bill details'!$A$6:$A$225,$A26,'Bill details'!$B$6:$B$225,"2025-11"))</x:f>
        <x:v>1912.55</x:v>
      </x:c>
      <x:c r="D26" s="7" t="n">
        <x:f>IF(COUNTIFS('Bill details'!$A$6:$A$225,$A26,'Bill details'!$B$6:$B$225,"2025-12")=0,"",SUMIFS('Bill details'!$C$6:$C$225,'Bill details'!$A$6:$A$225,$A26,'Bill details'!$B$6:$B$225,"2025-12"))</x:f>
        <x:v>1528.51</x:v>
      </x:c>
      <x:c r="E26" s="12" t="n">
        <x:f>IF(COUNTIFS('Bill details'!$A$6:$A$225,$A26,'Bill details'!$B$6:$B$225,"2026-01")=0,"",SUMIFS('Bill details'!$C$6:$C$225,'Bill details'!$A$6:$A$225,$A26,'Bill details'!$B$6:$B$225,"2026-01"))</x:f>
        <x:v>2197.27</x:v>
      </x:c>
      <x:c r="F26" s="7" t="str">
        <x:f>IF(COUNTIFS('Bill details'!$A$6:$A$225,$A26,'Bill details'!$B$6:$B$225,"2026-02")=0,"",SUMIFS('Bill details'!$C$6:$C$225,'Bill details'!$A$6:$A$225,$A26,'Bill details'!$B$6:$B$225,"2026-02"))</x:f>
      </x:c>
      <x:c r="G26" s="7" t="n">
        <x:f>IF(COUNTIFS('Bill details'!$A$6:$A$225,$A26,'Bill details'!$B$6:$B$225,"2026-03")=0,"",SUMIFS('Bill details'!$C$6:$C$225,'Bill details'!$A$6:$A$225,$A26,'Bill details'!$B$6:$B$225,"2026-03"))</x:f>
        <x:v>1332.33</x:v>
      </x:c>
      <x:c r="H26" s="7" t="n">
        <x:f>IF(COUNTIFS('Bill details'!$A$6:$A$225,$A26,'Bill details'!$B$6:$B$225,"2026-04")=0,"",SUMIFS('Bill details'!$C$6:$C$225,'Bill details'!$A$6:$A$225,$A26,'Bill details'!$B$6:$B$225,"2026-04"))</x:f>
        <x:v>1143.67</x:v>
      </x:c>
      <x:c r="I26" s="7" t="n">
        <x:f>IF(COUNTIFS('Bill details'!$A$6:$A$225,$A26,'Bill details'!$B$6:$B$225,"2026-05")=0,"",SUMIFS('Bill details'!$C$6:$C$225,'Bill details'!$A$6:$A$225,$A26,'Bill details'!$B$6:$B$225,"2026-05"))</x:f>
        <x:v>1439</x:v>
      </x:c>
      <x:c r="J26" s="7" t="n">
        <x:f>IF(COUNTIFS('Bill details'!$A$6:$A$225,$A26,'Bill details'!$B$6:$B$225,"2026-06")=0,"",SUMIFS('Bill details'!$C$6:$C$225,'Bill details'!$A$6:$A$225,$A26,'Bill details'!$B$6:$B$225,"2026-06"))</x:f>
        <x:v>915.26</x:v>
      </x:c>
      <x:c r="K26" s="7" t="n">
        <x:f>IF(COUNTIFS('Bill details'!$A$6:$A$225,$A26,'Bill details'!$B$6:$B$225,"2026-07")=0,"",SUMIFS('Bill details'!$C$6:$C$225,'Bill details'!$A$6:$A$225,$A26,'Bill details'!$B$6:$B$225,"2026-07"))</x:f>
        <x:v>1008.92</x:v>
      </x:c>
      <x:c r="L26" s="7" t="n">
        <x:f>IF(COUNTIFS('Bill details'!$A$6:$A$225,$A26,'Bill details'!$B$6:$B$225,"2026-08")=0,"",SUMIFS('Bill details'!$C$6:$C$225,'Bill details'!$A$6:$A$225,$A26,'Bill details'!$B$6:$B$225,"2026-08"))</x:f>
        <x:v>1127.82</x:v>
      </x:c>
      <x:c r="M26" s="7" t="n">
        <x:f>IF(COUNTIFS('Bill details'!$A$6:$A$225,$A26,'Bill details'!$B$6:$B$225,"2026-09")=0,"",SUMIFS('Bill details'!$C$6:$C$225,'Bill details'!$A$6:$A$225,$A26,'Bill details'!$B$6:$B$225,"2026-09"))</x:f>
        <x:v>1044.04</x:v>
      </x:c>
      <x:c r="N26" s="7" t="n">
        <x:f>SUM(B26:M26)</x:f>
        <x:v>15090.619999999999</x:v>
      </x:c>
    </x:row>
    <x:row r="27" ht="23" customHeight="1">
      <x:c r="A27" s="2" t="str">
        <x:v>Lodge 03</x:v>
      </x:c>
      <x:c r="B27" s="7" t="n">
        <x:f>IF(COUNTIFS('Bill details'!$A$6:$A$225,$A27,'Bill details'!$B$6:$B$225,"2025-10")=0,"",SUMIFS('Bill details'!$C$6:$C$225,'Bill details'!$A$6:$A$225,$A27,'Bill details'!$B$6:$B$225,"2025-10"))</x:f>
        <x:v>953.21</x:v>
      </x:c>
      <x:c r="C27" s="7" t="n">
        <x:f>IF(COUNTIFS('Bill details'!$A$6:$A$225,$A27,'Bill details'!$B$6:$B$225,"2025-11")=0,"",SUMIFS('Bill details'!$C$6:$C$225,'Bill details'!$A$6:$A$225,$A27,'Bill details'!$B$6:$B$225,"2025-11"))</x:f>
        <x:v>1848</x:v>
      </x:c>
      <x:c r="D27" s="7" t="n">
        <x:f>IF(COUNTIFS('Bill details'!$A$6:$A$225,$A27,'Bill details'!$B$6:$B$225,"2025-12")=0,"",SUMIFS('Bill details'!$C$6:$C$225,'Bill details'!$A$6:$A$225,$A27,'Bill details'!$B$6:$B$225,"2025-12"))</x:f>
        <x:v>1146.85</x:v>
      </x:c>
      <x:c r="E27" s="7" t="n">
        <x:f>IF(COUNTIFS('Bill details'!$A$6:$A$225,$A27,'Bill details'!$B$6:$B$225,"2026-01")=0,"",SUMIFS('Bill details'!$C$6:$C$225,'Bill details'!$A$6:$A$225,$A27,'Bill details'!$B$6:$B$225,"2026-01"))</x:f>
        <x:v>2013.31</x:v>
      </x:c>
      <x:c r="F27" s="7" t="n">
        <x:f>IF(COUNTIFS('Bill details'!$A$6:$A$225,$A27,'Bill details'!$B$6:$B$225,"2026-02")=0,"",SUMIFS('Bill details'!$C$6:$C$225,'Bill details'!$A$6:$A$225,$A27,'Bill details'!$B$6:$B$225,"2026-02"))</x:f>
        <x:v>1348.84</x:v>
      </x:c>
      <x:c r="G27" s="7" t="n">
        <x:f>IF(COUNTIFS('Bill details'!$A$6:$A$225,$A27,'Bill details'!$B$6:$B$225,"2026-03")=0,"",SUMIFS('Bill details'!$C$6:$C$225,'Bill details'!$A$6:$A$225,$A27,'Bill details'!$B$6:$B$225,"2026-03"))</x:f>
        <x:v>1065.52</x:v>
      </x:c>
      <x:c r="H27" s="7" t="n">
        <x:f>IF(COUNTIFS('Bill details'!$A$6:$A$225,$A27,'Bill details'!$B$6:$B$225,"2026-04")=0,"",SUMIFS('Bill details'!$C$6:$C$225,'Bill details'!$A$6:$A$225,$A27,'Bill details'!$B$6:$B$225,"2026-04"))</x:f>
        <x:v>968.48</x:v>
      </x:c>
      <x:c r="I27" s="7" t="n">
        <x:f>IF(COUNTIFS('Bill details'!$A$6:$A$225,$A27,'Bill details'!$B$6:$B$225,"2026-05")=0,"",SUMIFS('Bill details'!$C$6:$C$225,'Bill details'!$A$6:$A$225,$A27,'Bill details'!$B$6:$B$225,"2026-05"))</x:f>
        <x:v>673</x:v>
      </x:c>
      <x:c r="J27" s="7" t="n">
        <x:f>IF(COUNTIFS('Bill details'!$A$6:$A$225,$A27,'Bill details'!$B$6:$B$225,"2026-06")=0,"",SUMIFS('Bill details'!$C$6:$C$225,'Bill details'!$A$6:$A$225,$A27,'Bill details'!$B$6:$B$225,"2026-06"))</x:f>
        <x:v>801.26</x:v>
      </x:c>
      <x:c r="K27" s="7" t="n">
        <x:f>IF(COUNTIFS('Bill details'!$A$6:$A$225,$A27,'Bill details'!$B$6:$B$225,"2026-07")=0,"",SUMIFS('Bill details'!$C$6:$C$225,'Bill details'!$A$6:$A$225,$A27,'Bill details'!$B$6:$B$225,"2026-07"))</x:f>
        <x:v>883.25</x:v>
      </x:c>
      <x:c r="L27" s="7" t="n">
        <x:f>IF(COUNTIFS('Bill details'!$A$6:$A$225,$A27,'Bill details'!$B$6:$B$225,"2026-08")=0,"",SUMIFS('Bill details'!$C$6:$C$225,'Bill details'!$A$6:$A$225,$A27,'Bill details'!$B$6:$B$225,"2026-08"))</x:f>
        <x:v>203.49</x:v>
      </x:c>
      <x:c r="M27" s="7" t="n">
        <x:f>IF(COUNTIFS('Bill details'!$A$6:$A$225,$A27,'Bill details'!$B$6:$B$225,"2026-09")=0,"",SUMIFS('Bill details'!$C$6:$C$225,'Bill details'!$A$6:$A$225,$A27,'Bill details'!$B$6:$B$225,"2026-09"))</x:f>
        <x:v>813.2</x:v>
      </x:c>
      <x:c r="N27" s="7" t="n">
        <x:f>SUM(B27:M27)</x:f>
        <x:v>12718.41</x:v>
      </x:c>
    </x:row>
    <x:row r="28" ht="23" customHeight="1">
      <x:c r="A28" s="2" t="str">
        <x:v>Lodge 04</x:v>
      </x:c>
      <x:c r="B28" s="12" t="n">
        <x:f>IF(COUNTIFS('Bill details'!$A$6:$A$225,$A28,'Bill details'!$B$6:$B$225,"2025-10")=0,"",SUMIFS('Bill details'!$C$6:$C$225,'Bill details'!$A$6:$A$225,$A28,'Bill details'!$B$6:$B$225,"2025-10"))</x:f>
        <x:v>1350.98</x:v>
      </x:c>
      <x:c r="C28" s="7" t="str">
        <x:f>IF(COUNTIFS('Bill details'!$A$6:$A$225,$A28,'Bill details'!$B$6:$B$225,"2025-11")=0,"",SUMIFS('Bill details'!$C$6:$C$225,'Bill details'!$A$6:$A$225,$A28,'Bill details'!$B$6:$B$225,"2025-11"))</x:f>
      </x:c>
      <x:c r="D28" s="12" t="n">
        <x:f>IF(COUNTIFS('Bill details'!$A$6:$A$225,$A28,'Bill details'!$B$6:$B$225,"2025-12")=0,"",SUMIFS('Bill details'!$C$6:$C$225,'Bill details'!$A$6:$A$225,$A28,'Bill details'!$B$6:$B$225,"2025-12"))</x:f>
        <x:v>1272.2</x:v>
      </x:c>
      <x:c r="E28" s="12" t="n">
        <x:f>IF(COUNTIFS('Bill details'!$A$6:$A$225,$A28,'Bill details'!$B$6:$B$225,"2026-01")=0,"",SUMIFS('Bill details'!$C$6:$C$225,'Bill details'!$A$6:$A$225,$A28,'Bill details'!$B$6:$B$225,"2026-01"))</x:f>
        <x:v>2213.19</x:v>
      </x:c>
      <x:c r="F28" s="12" t="n">
        <x:f>IF(COUNTIFS('Bill details'!$A$6:$A$225,$A28,'Bill details'!$B$6:$B$225,"2026-02")=0,"",SUMIFS('Bill details'!$C$6:$C$225,'Bill details'!$A$6:$A$225,$A28,'Bill details'!$B$6:$B$225,"2026-02"))</x:f>
        <x:v>1536.61</x:v>
      </x:c>
      <x:c r="G28" s="7" t="n">
        <x:f>IF(COUNTIFS('Bill details'!$A$6:$A$225,$A28,'Bill details'!$B$6:$B$225,"2026-03")=0,"",SUMIFS('Bill details'!$C$6:$C$225,'Bill details'!$A$6:$A$225,$A28,'Bill details'!$B$6:$B$225,"2026-03"))</x:f>
        <x:v>2058.66</x:v>
      </x:c>
      <x:c r="H28" s="7" t="n">
        <x:f>IF(COUNTIFS('Bill details'!$A$6:$A$225,$A28,'Bill details'!$B$6:$B$225,"2026-04")=0,"",SUMIFS('Bill details'!$C$6:$C$225,'Bill details'!$A$6:$A$225,$A28,'Bill details'!$B$6:$B$225,"2026-04"))</x:f>
        <x:v>1294.34</x:v>
      </x:c>
      <x:c r="I28" s="7" t="n">
        <x:f>IF(COUNTIFS('Bill details'!$A$6:$A$225,$A28,'Bill details'!$B$6:$B$225,"2026-05")=0,"",SUMIFS('Bill details'!$C$6:$C$225,'Bill details'!$A$6:$A$225,$A28,'Bill details'!$B$6:$B$225,"2026-05"))</x:f>
        <x:v>1247</x:v>
      </x:c>
      <x:c r="J28" s="7" t="n">
        <x:f>IF(COUNTIFS('Bill details'!$A$6:$A$225,$A28,'Bill details'!$B$6:$B$225,"2026-06")=0,"",SUMIFS('Bill details'!$C$6:$C$225,'Bill details'!$A$6:$A$225,$A28,'Bill details'!$B$6:$B$225,"2026-06"))</x:f>
        <x:v>1054.68</x:v>
      </x:c>
      <x:c r="K28" s="7" t="n">
        <x:f>IF(COUNTIFS('Bill details'!$A$6:$A$225,$A28,'Bill details'!$B$6:$B$225,"2026-07")=0,"",SUMIFS('Bill details'!$C$6:$C$225,'Bill details'!$A$6:$A$225,$A28,'Bill details'!$B$6:$B$225,"2026-07"))</x:f>
        <x:v>1162.6</x:v>
      </x:c>
      <x:c r="L28" s="7" t="n">
        <x:f>IF(COUNTIFS('Bill details'!$A$6:$A$225,$A28,'Bill details'!$B$6:$B$225,"2026-08")=0,"",SUMIFS('Bill details'!$C$6:$C$225,'Bill details'!$A$6:$A$225,$A28,'Bill details'!$B$6:$B$225,"2026-08"))</x:f>
        <x:v>364.73</x:v>
      </x:c>
      <x:c r="M28" s="7" t="n">
        <x:f>IF(COUNTIFS('Bill details'!$A$6:$A$225,$A28,'Bill details'!$B$6:$B$225,"2026-09")=0,"",SUMIFS('Bill details'!$C$6:$C$225,'Bill details'!$A$6:$A$225,$A28,'Bill details'!$B$6:$B$225,"2026-09"))</x:f>
        <x:v>1082.26</x:v>
      </x:c>
      <x:c r="N28" s="7" t="n">
        <x:f>SUM(B28:M28)</x:f>
        <x:v>14637.25</x:v>
      </x:c>
    </x:row>
    <x:row r="29" ht="23" customHeight="1">
      <x:c r="A29" s="2" t="str">
        <x:v>Lodge 05</x:v>
      </x:c>
      <x:c r="B29" s="7" t="n">
        <x:f>IF(COUNTIFS('Bill details'!$A$6:$A$225,$A29,'Bill details'!$B$6:$B$225,"2025-10")=0,"",SUMIFS('Bill details'!$C$6:$C$225,'Bill details'!$A$6:$A$225,$A29,'Bill details'!$B$6:$B$225,"2025-10"))</x:f>
        <x:v>477.59</x:v>
      </x:c>
      <x:c r="C29" s="7" t="n">
        <x:f>IF(COUNTIFS('Bill details'!$A$6:$A$225,$A29,'Bill details'!$B$6:$B$225,"2025-11")=0,"",SUMIFS('Bill details'!$C$6:$C$225,'Bill details'!$A$6:$A$225,$A29,'Bill details'!$B$6:$B$225,"2025-11"))</x:f>
        <x:v>637.33</x:v>
      </x:c>
      <x:c r="D29" s="7" t="n">
        <x:f>IF(COUNTIFS('Bill details'!$A$6:$A$225,$A29,'Bill details'!$B$6:$B$225,"2025-12")=0,"",SUMIFS('Bill details'!$C$6:$C$225,'Bill details'!$A$6:$A$225,$A29,'Bill details'!$B$6:$B$225,"2025-12"))</x:f>
        <x:v>715.93</x:v>
      </x:c>
      <x:c r="E29" s="7" t="n">
        <x:f>IF(COUNTIFS('Bill details'!$A$6:$A$225,$A29,'Bill details'!$B$6:$B$225,"2026-01")=0,"",SUMIFS('Bill details'!$C$6:$C$225,'Bill details'!$A$6:$A$225,$A29,'Bill details'!$B$6:$B$225,"2026-01"))</x:f>
        <x:v>273.35</x:v>
      </x:c>
      <x:c r="F29" s="7" t="n">
        <x:f>IF(COUNTIFS('Bill details'!$A$6:$A$225,$A29,'Bill details'!$B$6:$B$225,"2026-02")=0,"",SUMIFS('Bill details'!$C$6:$C$225,'Bill details'!$A$6:$A$225,$A29,'Bill details'!$B$6:$B$225,"2026-02"))</x:f>
        <x:v>648.11</x:v>
      </x:c>
      <x:c r="G29" s="7" t="n">
        <x:f>IF(COUNTIFS('Bill details'!$A$6:$A$225,$A29,'Bill details'!$B$6:$B$225,"2026-03")=0,"",SUMIFS('Bill details'!$C$6:$C$225,'Bill details'!$A$6:$A$225,$A29,'Bill details'!$B$6:$B$225,"2026-03"))</x:f>
        <x:v>1245.46</x:v>
      </x:c>
      <x:c r="H29" s="7" t="n">
        <x:f>IF(COUNTIFS('Bill details'!$A$6:$A$225,$A29,'Bill details'!$B$6:$B$225,"2026-04")=0,"",SUMIFS('Bill details'!$C$6:$C$225,'Bill details'!$A$6:$A$225,$A29,'Bill details'!$B$6:$B$225,"2026-04"))</x:f>
        <x:v>769.15</x:v>
      </x:c>
      <x:c r="I29" s="7" t="n">
        <x:f>IF(COUNTIFS('Bill details'!$A$6:$A$225,$A29,'Bill details'!$B$6:$B$225,"2026-05")=0,"",SUMIFS('Bill details'!$C$6:$C$225,'Bill details'!$A$6:$A$225,$A29,'Bill details'!$B$6:$B$225,"2026-05"))</x:f>
        <x:v>726</x:v>
      </x:c>
      <x:c r="J29" s="7" t="n">
        <x:f>IF(COUNTIFS('Bill details'!$A$6:$A$225,$A29,'Bill details'!$B$6:$B$225,"2026-06")=0,"",SUMIFS('Bill details'!$C$6:$C$225,'Bill details'!$A$6:$A$225,$A29,'Bill details'!$B$6:$B$225,"2026-06"))</x:f>
        <x:v>570.39</x:v>
      </x:c>
      <x:c r="K29" s="7" t="n">
        <x:f>IF(COUNTIFS('Bill details'!$A$6:$A$225,$A29,'Bill details'!$B$6:$B$225,"2026-07")=0,"",SUMIFS('Bill details'!$C$6:$C$225,'Bill details'!$A$6:$A$225,$A29,'Bill details'!$B$6:$B$225,"2026-07"))</x:f>
        <x:v>621.28</x:v>
      </x:c>
      <x:c r="L29" s="7" t="n">
        <x:f>IF(COUNTIFS('Bill details'!$A$6:$A$225,$A29,'Bill details'!$B$6:$B$225,"2026-08")=0,"",SUMIFS('Bill details'!$C$6:$C$225,'Bill details'!$A$6:$A$225,$A29,'Bill details'!$B$6:$B$225,"2026-08"))</x:f>
        <x:v>738.33</x:v>
      </x:c>
      <x:c r="M29" s="7" t="n">
        <x:f>IF(COUNTIFS('Bill details'!$A$6:$A$225,$A29,'Bill details'!$B$6:$B$225,"2026-09")=0,"",SUMIFS('Bill details'!$C$6:$C$225,'Bill details'!$A$6:$A$225,$A29,'Bill details'!$B$6:$B$225,"2026-09"))</x:f>
        <x:v>631.27</x:v>
      </x:c>
      <x:c r="N29" s="7" t="n">
        <x:f>SUM(B29:M29)</x:f>
        <x:v>8054.1900000000005</x:v>
      </x:c>
    </x:row>
    <x:row r="30" ht="23" customHeight="1">
      <x:c r="A30" s="2" t="str">
        <x:v>Lodge 08</x:v>
      </x:c>
      <x:c r="B30" s="7" t="n">
        <x:f>IF(COUNTIFS('Bill details'!$A$6:$A$225,$A30,'Bill details'!$B$6:$B$225,"2025-10")=0,"",SUMIFS('Bill details'!$C$6:$C$225,'Bill details'!$A$6:$A$225,$A30,'Bill details'!$B$6:$B$225,"2025-10"))</x:f>
        <x:v>672.33</x:v>
      </x:c>
      <x:c r="C30" s="7" t="n">
        <x:f>IF(COUNTIFS('Bill details'!$A$6:$A$225,$A30,'Bill details'!$B$6:$B$225,"2025-11")=0,"",SUMIFS('Bill details'!$C$6:$C$225,'Bill details'!$A$6:$A$225,$A30,'Bill details'!$B$6:$B$225,"2025-11"))</x:f>
        <x:v>946.02</x:v>
      </x:c>
      <x:c r="D30" s="7" t="n">
        <x:f>IF(COUNTIFS('Bill details'!$A$6:$A$225,$A30,'Bill details'!$B$6:$B$225,"2025-12")=0,"",SUMIFS('Bill details'!$C$6:$C$225,'Bill details'!$A$6:$A$225,$A30,'Bill details'!$B$6:$B$225,"2025-12"))</x:f>
        <x:v>750.79</x:v>
      </x:c>
      <x:c r="E30" s="7" t="n">
        <x:f>IF(COUNTIFS('Bill details'!$A$6:$A$225,$A30,'Bill details'!$B$6:$B$225,"2026-01")=0,"",SUMIFS('Bill details'!$C$6:$C$225,'Bill details'!$A$6:$A$225,$A30,'Bill details'!$B$6:$B$225,"2026-01"))</x:f>
        <x:v>655.27</x:v>
      </x:c>
      <x:c r="F30" s="7" t="n">
        <x:f>IF(COUNTIFS('Bill details'!$A$6:$A$225,$A30,'Bill details'!$B$6:$B$225,"2026-02")=0,"",SUMIFS('Bill details'!$C$6:$C$225,'Bill details'!$A$6:$A$225,$A30,'Bill details'!$B$6:$B$225,"2026-02"))</x:f>
        <x:v>853.94</x:v>
      </x:c>
      <x:c r="G30" s="7" t="n">
        <x:f>IF(COUNTIFS('Bill details'!$A$6:$A$225,$A30,'Bill details'!$B$6:$B$225,"2026-03")=0,"",SUMIFS('Bill details'!$C$6:$C$225,'Bill details'!$A$6:$A$225,$A30,'Bill details'!$B$6:$B$225,"2026-03"))</x:f>
        <x:v>1263.16</x:v>
      </x:c>
      <x:c r="H30" s="7" t="n">
        <x:f>IF(COUNTIFS('Bill details'!$A$6:$A$225,$A30,'Bill details'!$B$6:$B$225,"2026-04")=0,"",SUMIFS('Bill details'!$C$6:$C$225,'Bill details'!$A$6:$A$225,$A30,'Bill details'!$B$6:$B$225,"2026-04"))</x:f>
        <x:v>656.84</x:v>
      </x:c>
      <x:c r="I30" s="7" t="n">
        <x:f>IF(COUNTIFS('Bill details'!$A$6:$A$225,$A30,'Bill details'!$B$6:$B$225,"2026-05")=0,"",SUMIFS('Bill details'!$C$6:$C$225,'Bill details'!$A$6:$A$225,$A30,'Bill details'!$B$6:$B$225,"2026-05"))</x:f>
        <x:v>707</x:v>
      </x:c>
      <x:c r="J30" s="7" t="str">
        <x:f>IF(COUNTIFS('Bill details'!$A$6:$A$225,$A30,'Bill details'!$B$6:$B$225,"2026-06")=0,"",SUMIFS('Bill details'!$C$6:$C$225,'Bill details'!$A$6:$A$225,$A30,'Bill details'!$B$6:$B$225,"2026-06"))</x:f>
      </x:c>
      <x:c r="K30" s="7" t="n">
        <x:f>IF(COUNTIFS('Bill details'!$A$6:$A$225,$A30,'Bill details'!$B$6:$B$225,"2026-07")=0,"",SUMIFS('Bill details'!$C$6:$C$225,'Bill details'!$A$6:$A$225,$A30,'Bill details'!$B$6:$B$225,"2026-07"))</x:f>
        <x:v>659.02</x:v>
      </x:c>
      <x:c r="L30" s="7" t="n">
        <x:f>IF(COUNTIFS('Bill details'!$A$6:$A$225,$A30,'Bill details'!$B$6:$B$225,"2026-08")=0,"",SUMIFS('Bill details'!$C$6:$C$225,'Bill details'!$A$6:$A$225,$A30,'Bill details'!$B$6:$B$225,"2026-08"))</x:f>
        <x:v>529.93</x:v>
      </x:c>
      <x:c r="M30" s="7" t="n">
        <x:f>IF(COUNTIFS('Bill details'!$A$6:$A$225,$A30,'Bill details'!$B$6:$B$225,"2026-09")=0,"",SUMIFS('Bill details'!$C$6:$C$225,'Bill details'!$A$6:$A$225,$A30,'Bill details'!$B$6:$B$225,"2026-09"))</x:f>
        <x:v>633.7</x:v>
      </x:c>
      <x:c r="N30" s="7" t="n">
        <x:f>SUM(B30:M30)</x:f>
        <x:v>8328.000000000002</x:v>
      </x:c>
    </x:row>
    <x:row r="31" ht="23" customHeight="1">
      <x:c r="A31" s="2" t="str">
        <x:v>Lodge 09</x:v>
      </x:c>
      <x:c r="B31" s="7" t="n">
        <x:f>IF(COUNTIFS('Bill details'!$A$6:$A$225,$A31,'Bill details'!$B$6:$B$225,"2025-10")=0,"",SUMIFS('Bill details'!$C$6:$C$225,'Bill details'!$A$6:$A$225,$A31,'Bill details'!$B$6:$B$225,"2025-10"))</x:f>
        <x:v>2299.45</x:v>
      </x:c>
      <x:c r="C31" s="7" t="n">
        <x:f>IF(COUNTIFS('Bill details'!$A$6:$A$225,$A31,'Bill details'!$B$6:$B$225,"2025-11")=0,"",SUMIFS('Bill details'!$C$6:$C$225,'Bill details'!$A$6:$A$225,$A31,'Bill details'!$B$6:$B$225,"2025-11"))</x:f>
        <x:v>1969.26</x:v>
      </x:c>
      <x:c r="D31" s="12" t="n">
        <x:f>IF(COUNTIFS('Bill details'!$A$6:$A$225,$A31,'Bill details'!$B$6:$B$225,"2025-12")=0,"",SUMIFS('Bill details'!$C$6:$C$225,'Bill details'!$A$6:$A$225,$A31,'Bill details'!$B$6:$B$225,"2025-12"))</x:f>
        <x:v>1155.03</x:v>
      </x:c>
      <x:c r="E31" s="7" t="str">
        <x:f>IF(COUNTIFS('Bill details'!$A$6:$A$225,$A31,'Bill details'!$B$6:$B$225,"2026-01")=0,"",SUMIFS('Bill details'!$C$6:$C$225,'Bill details'!$A$6:$A$225,$A31,'Bill details'!$B$6:$B$225,"2026-01"))</x:f>
      </x:c>
      <x:c r="F31" s="7" t="n">
        <x:f>IF(COUNTIFS('Bill details'!$A$6:$A$225,$A31,'Bill details'!$B$6:$B$225,"2026-02")=0,"",SUMIFS('Bill details'!$C$6:$C$225,'Bill details'!$A$6:$A$225,$A31,'Bill details'!$B$6:$B$225,"2026-02"))</x:f>
        <x:v>155.55</x:v>
      </x:c>
      <x:c r="G31" s="7" t="n">
        <x:f>IF(COUNTIFS('Bill details'!$A$6:$A$225,$A31,'Bill details'!$B$6:$B$225,"2026-03")=0,"",SUMIFS('Bill details'!$C$6:$C$225,'Bill details'!$A$6:$A$225,$A31,'Bill details'!$B$6:$B$225,"2026-03"))</x:f>
        <x:v>1403.02</x:v>
      </x:c>
      <x:c r="H31" s="7" t="n">
        <x:f>IF(COUNTIFS('Bill details'!$A$6:$A$225,$A31,'Bill details'!$B$6:$B$225,"2026-04")=0,"",SUMIFS('Bill details'!$C$6:$C$225,'Bill details'!$A$6:$A$225,$A31,'Bill details'!$B$6:$B$225,"2026-04"))</x:f>
        <x:v>834.98</x:v>
      </x:c>
      <x:c r="I31" s="7" t="n">
        <x:f>IF(COUNTIFS('Bill details'!$A$6:$A$225,$A31,'Bill details'!$B$6:$B$225,"2026-05")=0,"",SUMIFS('Bill details'!$C$6:$C$225,'Bill details'!$A$6:$A$225,$A31,'Bill details'!$B$6:$B$225,"2026-05"))</x:f>
        <x:v>1046</x:v>
      </x:c>
      <x:c r="J31" s="7" t="n">
        <x:f>IF(COUNTIFS('Bill details'!$A$6:$A$225,$A31,'Bill details'!$B$6:$B$225,"2026-06")=0,"",SUMIFS('Bill details'!$C$6:$C$225,'Bill details'!$A$6:$A$225,$A31,'Bill details'!$B$6:$B$225,"2026-06"))</x:f>
        <x:v>658.34</x:v>
      </x:c>
      <x:c r="K31" s="7" t="n">
        <x:f>IF(COUNTIFS('Bill details'!$A$6:$A$225,$A31,'Bill details'!$B$6:$B$225,"2026-07")=0,"",SUMIFS('Bill details'!$C$6:$C$225,'Bill details'!$A$6:$A$225,$A31,'Bill details'!$B$6:$B$225,"2026-07"))</x:f>
        <x:v>725.71</x:v>
      </x:c>
      <x:c r="L31" s="7" t="n">
        <x:f>IF(COUNTIFS('Bill details'!$A$6:$A$225,$A31,'Bill details'!$B$6:$B$225,"2026-08")=0,"",SUMIFS('Bill details'!$C$6:$C$225,'Bill details'!$A$6:$A$225,$A31,'Bill details'!$B$6:$B$225,"2026-08"))</x:f>
        <x:v>269.95</x:v>
      </x:c>
      <x:c r="M31" s="7" t="n">
        <x:f>IF(COUNTIFS('Bill details'!$A$6:$A$225,$A31,'Bill details'!$B$6:$B$225,"2026-09")=0,"",SUMIFS('Bill details'!$C$6:$C$225,'Bill details'!$A$6:$A$225,$A31,'Bill details'!$B$6:$B$225,"2026-09"))</x:f>
        <x:v>681.4</x:v>
      </x:c>
      <x:c r="N31" s="7" t="n">
        <x:f>SUM(B31:M31)</x:f>
        <x:v>11198.69</x:v>
      </x:c>
    </x:row>
    <x:row r="32" ht="23" customHeight="1">
      <x:c r="A32" s="2" t="str">
        <x:v>Lodge 10</x:v>
      </x:c>
      <x:c r="B32" s="12" t="n">
        <x:f>IF(COUNTIFS('Bill details'!$A$6:$A$225,$A32,'Bill details'!$B$6:$B$225,"2025-10")=0,"",SUMIFS('Bill details'!$C$6:$C$225,'Bill details'!$A$6:$A$225,$A32,'Bill details'!$B$6:$B$225,"2025-10"))</x:f>
        <x:v>312.53</x:v>
      </x:c>
      <x:c r="C32" s="12" t="n">
        <x:f>IF(COUNTIFS('Bill details'!$A$6:$A$225,$A32,'Bill details'!$B$6:$B$225,"2025-11")=0,"",SUMIFS('Bill details'!$C$6:$C$225,'Bill details'!$A$6:$A$225,$A32,'Bill details'!$B$6:$B$225,"2025-11"))</x:f>
        <x:v>1027.2</x:v>
      </x:c>
      <x:c r="D32" s="12" t="n">
        <x:f>IF(COUNTIFS('Bill details'!$A$6:$A$225,$A32,'Bill details'!$B$6:$B$225,"2025-12")=0,"",SUMIFS('Bill details'!$C$6:$C$225,'Bill details'!$A$6:$A$225,$A32,'Bill details'!$B$6:$B$225,"2025-12"))</x:f>
        <x:v>1032.86</x:v>
      </x:c>
      <x:c r="E32" s="7" t="str">
        <x:f>IF(COUNTIFS('Bill details'!$A$6:$A$225,$A32,'Bill details'!$B$6:$B$225,"2026-01")=0,"",SUMIFS('Bill details'!$C$6:$C$225,'Bill details'!$A$6:$A$225,$A32,'Bill details'!$B$6:$B$225,"2026-01"))</x:f>
      </x:c>
      <x:c r="F32" s="7" t="n">
        <x:f>IF(COUNTIFS('Bill details'!$A$6:$A$225,$A32,'Bill details'!$B$6:$B$225,"2026-02")=0,"",SUMIFS('Bill details'!$C$6:$C$225,'Bill details'!$A$6:$A$225,$A32,'Bill details'!$B$6:$B$225,"2026-02"))</x:f>
        <x:v>1435.66</x:v>
      </x:c>
      <x:c r="G32" s="7" t="n">
        <x:f>IF(COUNTIFS('Bill details'!$A$6:$A$225,$A32,'Bill details'!$B$6:$B$225,"2026-03")=0,"",SUMIFS('Bill details'!$C$6:$C$225,'Bill details'!$A$6:$A$225,$A32,'Bill details'!$B$6:$B$225,"2026-03"))</x:f>
        <x:v>1467.48</x:v>
      </x:c>
      <x:c r="H32" s="7" t="n">
        <x:f>IF(COUNTIFS('Bill details'!$A$6:$A$225,$A32,'Bill details'!$B$6:$B$225,"2026-04")=0,"",SUMIFS('Bill details'!$C$6:$C$225,'Bill details'!$A$6:$A$225,$A32,'Bill details'!$B$6:$B$225,"2026-04"))</x:f>
        <x:v>1014.52</x:v>
      </x:c>
      <x:c r="I32" s="7" t="n">
        <x:f>IF(COUNTIFS('Bill details'!$A$6:$A$225,$A32,'Bill details'!$B$6:$B$225,"2026-05")=0,"",SUMIFS('Bill details'!$C$6:$C$225,'Bill details'!$A$6:$A$225,$A32,'Bill details'!$B$6:$B$225,"2026-05"))</x:f>
        <x:v>964</x:v>
      </x:c>
      <x:c r="J32" s="12" t="n">
        <x:f>IF(COUNTIFS('Bill details'!$A$6:$A$225,$A32,'Bill details'!$B$6:$B$225,"2026-06")=0,"",SUMIFS('Bill details'!$C$6:$C$225,'Bill details'!$A$6:$A$225,$A32,'Bill details'!$B$6:$B$225,"2026-06"))</x:f>
        <x:v>841.33</x:v>
      </x:c>
      <x:c r="K32" s="12" t="n">
        <x:f>IF(COUNTIFS('Bill details'!$A$6:$A$225,$A32,'Bill details'!$B$6:$B$225,"2026-07")=0,"",SUMIFS('Bill details'!$C$6:$C$225,'Bill details'!$A$6:$A$225,$A32,'Bill details'!$B$6:$B$225,"2026-07"))</x:f>
        <x:v>927.43</x:v>
      </x:c>
      <x:c r="L32" s="7" t="str">
        <x:f>IF(COUNTIFS('Bill details'!$A$6:$A$225,$A32,'Bill details'!$B$6:$B$225,"2026-08")=0,"",SUMIFS('Bill details'!$C$6:$C$225,'Bill details'!$A$6:$A$225,$A32,'Bill details'!$B$6:$B$225,"2026-08"))</x:f>
      </x:c>
      <x:c r="M32" s="7" t="n">
        <x:f>IF(COUNTIFS('Bill details'!$A$6:$A$225,$A32,'Bill details'!$B$6:$B$225,"2026-09")=0,"",SUMIFS('Bill details'!$C$6:$C$225,'Bill details'!$A$6:$A$225,$A32,'Bill details'!$B$6:$B$225,"2026-09"))</x:f>
        <x:v>758.86</x:v>
      </x:c>
      <x:c r="N32" s="7" t="n">
        <x:f>SUM(B32:M32)</x:f>
        <x:v>9781.87</x:v>
      </x:c>
    </x:row>
    <x:row r="33" ht="23" customHeight="1">
      <x:c r="A33" s="2" t="str">
        <x:v>Lodge 12</x:v>
      </x:c>
      <x:c r="B33" s="12" t="n">
        <x:f>IF(COUNTIFS('Bill details'!$A$6:$A$225,$A33,'Bill details'!$B$6:$B$225,"2025-10")=0,"",SUMIFS('Bill details'!$C$6:$C$225,'Bill details'!$A$6:$A$225,$A33,'Bill details'!$B$6:$B$225,"2025-10"))</x:f>
        <x:v>1112.1</x:v>
      </x:c>
      <x:c r="C33" s="12" t="n">
        <x:f>IF(COUNTIFS('Bill details'!$A$6:$A$225,$A33,'Bill details'!$B$6:$B$225,"2025-11")=0,"",SUMIFS('Bill details'!$C$6:$C$225,'Bill details'!$A$6:$A$225,$A33,'Bill details'!$B$6:$B$225,"2025-11"))</x:f>
        <x:v>1220.67</x:v>
      </x:c>
      <x:c r="D33" s="12" t="n">
        <x:f>IF(COUNTIFS('Bill details'!$A$6:$A$225,$A33,'Bill details'!$B$6:$B$225,"2025-12")=0,"",SUMIFS('Bill details'!$C$6:$C$225,'Bill details'!$A$6:$A$225,$A33,'Bill details'!$B$6:$B$225,"2025-12"))</x:f>
        <x:v>1319.1</x:v>
      </x:c>
      <x:c r="E33" s="12" t="n">
        <x:f>IF(COUNTIFS('Bill details'!$A$6:$A$225,$A33,'Bill details'!$B$6:$B$225,"2026-01")=0,"",SUMIFS('Bill details'!$C$6:$C$225,'Bill details'!$A$6:$A$225,$A33,'Bill details'!$B$6:$B$225,"2026-01"))</x:f>
        <x:v>1383.27</x:v>
      </x:c>
      <x:c r="F33" s="12" t="n">
        <x:f>IF(COUNTIFS('Bill details'!$A$6:$A$225,$A33,'Bill details'!$B$6:$B$225,"2026-02")=0,"",SUMIFS('Bill details'!$C$6:$C$225,'Bill details'!$A$6:$A$225,$A33,'Bill details'!$B$6:$B$225,"2026-02"))</x:f>
        <x:v>2259.92</x:v>
      </x:c>
      <x:c r="G33" s="7" t="n">
        <x:f>IF(COUNTIFS('Bill details'!$A$6:$A$225,$A33,'Bill details'!$B$6:$B$225,"2026-03")=0,"",SUMIFS('Bill details'!$C$6:$C$225,'Bill details'!$A$6:$A$225,$A33,'Bill details'!$B$6:$B$225,"2026-03"))</x:f>
        <x:v>1669.51</x:v>
      </x:c>
      <x:c r="H33" s="7" t="n">
        <x:f>IF(COUNTIFS('Bill details'!$A$6:$A$225,$A33,'Bill details'!$B$6:$B$225,"2026-04")=0,"",SUMIFS('Bill details'!$C$6:$C$225,'Bill details'!$A$6:$A$225,$A33,'Bill details'!$B$6:$B$225,"2026-04"))</x:f>
        <x:v>1253.49</x:v>
      </x:c>
      <x:c r="I33" s="7" t="n">
        <x:f>IF(COUNTIFS('Bill details'!$A$6:$A$225,$A33,'Bill details'!$B$6:$B$225,"2026-05")=0,"",SUMIFS('Bill details'!$C$6:$C$225,'Bill details'!$A$6:$A$225,$A33,'Bill details'!$B$6:$B$225,"2026-05"))</x:f>
        <x:v>1150</x:v>
      </x:c>
      <x:c r="J33" s="7" t="n">
        <x:f>IF(COUNTIFS('Bill details'!$A$6:$A$225,$A33,'Bill details'!$B$6:$B$225,"2026-06")=0,"",SUMIFS('Bill details'!$C$6:$C$225,'Bill details'!$A$6:$A$225,$A33,'Bill details'!$B$6:$B$225,"2026-06"))</x:f>
        <x:v>1058.7</x:v>
      </x:c>
      <x:c r="K33" s="12" t="n">
        <x:f>IF(COUNTIFS('Bill details'!$A$6:$A$225,$A33,'Bill details'!$B$6:$B$225,"2026-07")=0,"",SUMIFS('Bill details'!$C$6:$C$225,'Bill details'!$A$6:$A$225,$A33,'Bill details'!$B$6:$B$225,"2026-07"))</x:f>
        <x:v>1167.04</x:v>
      </x:c>
      <x:c r="L33" s="7" t="str">
        <x:f>IF(COUNTIFS('Bill details'!$A$6:$A$225,$A33,'Bill details'!$B$6:$B$225,"2026-08")=0,"",SUMIFS('Bill details'!$C$6:$C$225,'Bill details'!$A$6:$A$225,$A33,'Bill details'!$B$6:$B$225,"2026-08"))</x:f>
      </x:c>
      <x:c r="M33" s="7" t="n">
        <x:f>IF(COUNTIFS('Bill details'!$A$6:$A$225,$A33,'Bill details'!$B$6:$B$225,"2026-09")=0,"",SUMIFS('Bill details'!$C$6:$C$225,'Bill details'!$A$6:$A$225,$A33,'Bill details'!$B$6:$B$225,"2026-09"))</x:f>
        <x:v>1074.58</x:v>
      </x:c>
      <x:c r="N33" s="7" t="n">
        <x:f>SUM(B33:M33)</x:f>
        <x:v>14668.38</x:v>
      </x:c>
    </x:row>
    <x:row r="34" ht="23" customHeight="1">
      <x:c r="A34" s="2" t="str">
        <x:v>Lodge 13</x:v>
      </x:c>
      <x:c r="B34" s="7" t="n">
        <x:f>IF(COUNTIFS('Bill details'!$A$6:$A$225,$A34,'Bill details'!$B$6:$B$225,"2025-10")=0,"",SUMIFS('Bill details'!$C$6:$C$225,'Bill details'!$A$6:$A$225,$A34,'Bill details'!$B$6:$B$225,"2025-10"))</x:f>
        <x:v>600.51</x:v>
      </x:c>
      <x:c r="C34" s="7" t="n">
        <x:f>IF(COUNTIFS('Bill details'!$A$6:$A$225,$A34,'Bill details'!$B$6:$B$225,"2025-11")=0,"",SUMIFS('Bill details'!$C$6:$C$225,'Bill details'!$A$6:$A$225,$A34,'Bill details'!$B$6:$B$225,"2025-11"))</x:f>
        <x:v>721.99</x:v>
      </x:c>
      <x:c r="D34" s="7" t="n">
        <x:f>IF(COUNTIFS('Bill details'!$A$6:$A$225,$A34,'Bill details'!$B$6:$B$225,"2025-12")=0,"",SUMIFS('Bill details'!$C$6:$C$225,'Bill details'!$A$6:$A$225,$A34,'Bill details'!$B$6:$B$225,"2025-12"))</x:f>
        <x:v>812.73</x:v>
      </x:c>
      <x:c r="E34" s="7" t="n">
        <x:f>IF(COUNTIFS('Bill details'!$A$6:$A$225,$A34,'Bill details'!$B$6:$B$225,"2026-01")=0,"",SUMIFS('Bill details'!$C$6:$C$225,'Bill details'!$A$6:$A$225,$A34,'Bill details'!$B$6:$B$225,"2026-01"))</x:f>
        <x:v>1054.57</x:v>
      </x:c>
      <x:c r="F34" s="7" t="n">
        <x:f>IF(COUNTIFS('Bill details'!$A$6:$A$225,$A34,'Bill details'!$B$6:$B$225,"2026-02")=0,"",SUMIFS('Bill details'!$C$6:$C$225,'Bill details'!$A$6:$A$225,$A34,'Bill details'!$B$6:$B$225,"2026-02"))</x:f>
        <x:v>1681.5</x:v>
      </x:c>
      <x:c r="G34" s="7" t="n">
        <x:f>IF(COUNTIFS('Bill details'!$A$6:$A$225,$A34,'Bill details'!$B$6:$B$225,"2026-03")=0,"",SUMIFS('Bill details'!$C$6:$C$225,'Bill details'!$A$6:$A$225,$A34,'Bill details'!$B$6:$B$225,"2026-03"))</x:f>
        <x:v>1038.3200000000002</x:v>
      </x:c>
      <x:c r="H34" s="7" t="n">
        <x:f>IF(COUNTIFS('Bill details'!$A$6:$A$225,$A34,'Bill details'!$B$6:$B$225,"2026-04")=0,"",SUMIFS('Bill details'!$C$6:$C$225,'Bill details'!$A$6:$A$225,$A34,'Bill details'!$B$6:$B$225,"2026-04"))</x:f>
        <x:v>1113.28</x:v>
      </x:c>
      <x:c r="I34" s="7" t="n">
        <x:f>IF(COUNTIFS('Bill details'!$A$6:$A$225,$A34,'Bill details'!$B$6:$B$225,"2026-05")=0,"",SUMIFS('Bill details'!$C$6:$C$225,'Bill details'!$A$6:$A$225,$A34,'Bill details'!$B$6:$B$225,"2026-05"))</x:f>
        <x:v>350.9</x:v>
      </x:c>
      <x:c r="J34" s="7" t="n">
        <x:f>IF(COUNTIFS('Bill details'!$A$6:$A$225,$A34,'Bill details'!$B$6:$B$225,"2026-06")=0,"",SUMIFS('Bill details'!$C$6:$C$225,'Bill details'!$A$6:$A$225,$A34,'Bill details'!$B$6:$B$225,"2026-06"))</x:f>
        <x:v>523</x:v>
      </x:c>
      <x:c r="K34" s="7" t="n">
        <x:f>IF(COUNTIFS('Bill details'!$A$6:$A$225,$A34,'Bill details'!$B$6:$B$225,"2026-07")=0,"",SUMIFS('Bill details'!$C$6:$C$225,'Bill details'!$A$6:$A$225,$A34,'Bill details'!$B$6:$B$225,"2026-07"))</x:f>
        <x:v>570.5</x:v>
      </x:c>
      <x:c r="L34" s="7" t="n">
        <x:f>IF(COUNTIFS('Bill details'!$A$6:$A$225,$A34,'Bill details'!$B$6:$B$225,"2026-08")=0,"",SUMIFS('Bill details'!$C$6:$C$225,'Bill details'!$A$6:$A$225,$A34,'Bill details'!$B$6:$B$225,"2026-08"))</x:f>
        <x:v>672</x:v>
      </x:c>
      <x:c r="M34" s="7" t="n">
        <x:f>IF(COUNTIFS('Bill details'!$A$6:$A$225,$A34,'Bill details'!$B$6:$B$225,"2026-09")=0,"",SUMIFS('Bill details'!$C$6:$C$225,'Bill details'!$A$6:$A$225,$A34,'Bill details'!$B$6:$B$225,"2026-09"))</x:f>
        <x:v>481.6</x:v>
      </x:c>
      <x:c r="N34" s="7" t="n">
        <x:f>SUM(B34:M34)</x:f>
        <x:v>9620.9</x:v>
      </x:c>
    </x:row>
    <x:row r="35" ht="23" customHeight="1">
      <x:c r="A35" s="2" t="str">
        <x:v>Lodge 14</x:v>
      </x:c>
      <x:c r="B35" s="7" t="str">
        <x:f>IF(COUNTIFS('Bill details'!$A$6:$A$225,$A35,'Bill details'!$B$6:$B$225,"2025-10")=0,"",SUMIFS('Bill details'!$C$6:$C$225,'Bill details'!$A$6:$A$225,$A35,'Bill details'!$B$6:$B$225,"2025-10"))</x:f>
      </x:c>
      <x:c r="C35" s="7" t="str">
        <x:f>IF(COUNTIFS('Bill details'!$A$6:$A$225,$A35,'Bill details'!$B$6:$B$225,"2025-11")=0,"",SUMIFS('Bill details'!$C$6:$C$225,'Bill details'!$A$6:$A$225,$A35,'Bill details'!$B$6:$B$225,"2025-11"))</x:f>
      </x:c>
      <x:c r="D35" s="7" t="str">
        <x:f>IF(COUNTIFS('Bill details'!$A$6:$A$225,$A35,'Bill details'!$B$6:$B$225,"2025-12")=0,"",SUMIFS('Bill details'!$C$6:$C$225,'Bill details'!$A$6:$A$225,$A35,'Bill details'!$B$6:$B$225,"2025-12"))</x:f>
      </x:c>
      <x:c r="E35" s="7" t="n">
        <x:f>IF(COUNTIFS('Bill details'!$A$6:$A$225,$A35,'Bill details'!$B$6:$B$225,"2026-01")=0,"",SUMIFS('Bill details'!$C$6:$C$225,'Bill details'!$A$6:$A$225,$A35,'Bill details'!$B$6:$B$225,"2026-01"))</x:f>
        <x:v>523.98</x:v>
      </x:c>
      <x:c r="F35" s="7" t="n">
        <x:f>IF(COUNTIFS('Bill details'!$A$6:$A$225,$A35,'Bill details'!$B$6:$B$225,"2026-02")=0,"",SUMIFS('Bill details'!$C$6:$C$225,'Bill details'!$A$6:$A$225,$A35,'Bill details'!$B$6:$B$225,"2026-02"))</x:f>
        <x:v>1637.02</x:v>
      </x:c>
      <x:c r="G35" s="7" t="n">
        <x:f>IF(COUNTIFS('Bill details'!$A$6:$A$225,$A35,'Bill details'!$B$6:$B$225,"2026-03")=0,"",SUMIFS('Bill details'!$C$6:$C$225,'Bill details'!$A$6:$A$225,$A35,'Bill details'!$B$6:$B$225,"2026-03"))</x:f>
        <x:v>989.66</x:v>
      </x:c>
      <x:c r="H35" s="7" t="n">
        <x:f>IF(COUNTIFS('Bill details'!$A$6:$A$225,$A35,'Bill details'!$B$6:$B$225,"2026-04")=0,"",SUMIFS('Bill details'!$C$6:$C$225,'Bill details'!$A$6:$A$225,$A35,'Bill details'!$B$6:$B$225,"2026-04"))</x:f>
        <x:v>597.34</x:v>
      </x:c>
      <x:c r="I35" s="7" t="n">
        <x:f>IF(COUNTIFS('Bill details'!$A$6:$A$225,$A35,'Bill details'!$B$6:$B$225,"2026-05")=0,"",SUMIFS('Bill details'!$C$6:$C$225,'Bill details'!$A$6:$A$225,$A35,'Bill details'!$B$6:$B$225,"2026-05"))</x:f>
        <x:v>910</x:v>
      </x:c>
      <x:c r="J35" s="7" t="n">
        <x:f>IF(COUNTIFS('Bill details'!$A$6:$A$225,$A35,'Bill details'!$B$6:$B$225,"2026-06")=0,"",SUMIFS('Bill details'!$C$6:$C$225,'Bill details'!$A$6:$A$225,$A35,'Bill details'!$B$6:$B$225,"2026-06"))</x:f>
        <x:v>763.11</x:v>
      </x:c>
      <x:c r="K35" s="7" t="n">
        <x:f>IF(COUNTIFS('Bill details'!$A$6:$A$225,$A35,'Bill details'!$B$6:$B$225,"2026-07")=0,"",SUMIFS('Bill details'!$C$6:$C$225,'Bill details'!$A$6:$A$225,$A35,'Bill details'!$B$6:$B$225,"2026-07"))</x:f>
        <x:v>841.2</x:v>
      </x:c>
      <x:c r="L35" s="7" t="n">
        <x:f>IF(COUNTIFS('Bill details'!$A$6:$A$225,$A35,'Bill details'!$B$6:$B$225,"2026-08")=0,"",SUMIFS('Bill details'!$C$6:$C$225,'Bill details'!$A$6:$A$225,$A35,'Bill details'!$B$6:$B$225,"2026-08"))</x:f>
        <x:v>465.69</x:v>
      </x:c>
      <x:c r="M35" s="7" t="n">
        <x:f>IF(COUNTIFS('Bill details'!$A$6:$A$225,$A35,'Bill details'!$B$6:$B$225,"2026-09")=0,"",SUMIFS('Bill details'!$C$6:$C$225,'Bill details'!$A$6:$A$225,$A35,'Bill details'!$B$6:$B$225,"2026-09"))</x:f>
        <x:v>809.52</x:v>
      </x:c>
      <x:c r="N35" s="7" t="n">
        <x:f>SUM(B35:M35)</x:f>
        <x:v>7537.519999999999</x:v>
      </x:c>
    </x:row>
    <x:row r="36" ht="23" customHeight="1">
      <x:c r="A36" s="2" t="str">
        <x:v>Lodge 16</x:v>
      </x:c>
      <x:c r="B36" s="7" t="n">
        <x:f>IF(COUNTIFS('Bill details'!$A$6:$A$225,$A36,'Bill details'!$B$6:$B$225,"2025-10")=0,"",SUMIFS('Bill details'!$C$6:$C$225,'Bill details'!$A$6:$A$225,$A36,'Bill details'!$B$6:$B$225,"2025-10"))</x:f>
        <x:v>758.3</x:v>
      </x:c>
      <x:c r="C36" s="7" t="n">
        <x:f>IF(COUNTIFS('Bill details'!$A$6:$A$225,$A36,'Bill details'!$B$6:$B$225,"2025-11")=0,"",SUMIFS('Bill details'!$C$6:$C$225,'Bill details'!$A$6:$A$225,$A36,'Bill details'!$B$6:$B$225,"2025-11"))</x:f>
        <x:v>1382.57</x:v>
      </x:c>
      <x:c r="D36" s="7" t="n">
        <x:f>IF(COUNTIFS('Bill details'!$A$6:$A$225,$A36,'Bill details'!$B$6:$B$225,"2025-12")=0,"",SUMIFS('Bill details'!$C$6:$C$225,'Bill details'!$A$6:$A$225,$A36,'Bill details'!$B$6:$B$225,"2025-12"))</x:f>
        <x:v>1049.55</x:v>
      </x:c>
      <x:c r="E36" s="7" t="n">
        <x:f>IF(COUNTIFS('Bill details'!$A$6:$A$225,$A36,'Bill details'!$B$6:$B$225,"2026-01")=0,"",SUMIFS('Bill details'!$C$6:$C$225,'Bill details'!$A$6:$A$225,$A36,'Bill details'!$B$6:$B$225,"2026-01"))</x:f>
        <x:v>1517.78</x:v>
      </x:c>
      <x:c r="F36" s="7" t="n">
        <x:f>IF(COUNTIFS('Bill details'!$A$6:$A$225,$A36,'Bill details'!$B$6:$B$225,"2026-02")=0,"",SUMIFS('Bill details'!$C$6:$C$225,'Bill details'!$A$6:$A$225,$A36,'Bill details'!$B$6:$B$225,"2026-02"))</x:f>
        <x:v>1611.67</x:v>
      </x:c>
      <x:c r="G36" s="7" t="n">
        <x:f>IF(COUNTIFS('Bill details'!$A$6:$A$225,$A36,'Bill details'!$B$6:$B$225,"2026-03")=0,"",SUMIFS('Bill details'!$C$6:$C$225,'Bill details'!$A$6:$A$225,$A36,'Bill details'!$B$6:$B$225,"2026-03"))</x:f>
        <x:v>1137.01</x:v>
      </x:c>
      <x:c r="H36" s="7" t="n">
        <x:f>IF(COUNTIFS('Bill details'!$A$6:$A$225,$A36,'Bill details'!$B$6:$B$225,"2026-04")=0,"",SUMIFS('Bill details'!$C$6:$C$225,'Bill details'!$A$6:$A$225,$A36,'Bill details'!$B$6:$B$225,"2026-04"))</x:f>
        <x:v>953.99</x:v>
      </x:c>
      <x:c r="I36" s="7" t="n">
        <x:f>IF(COUNTIFS('Bill details'!$A$6:$A$225,$A36,'Bill details'!$B$6:$B$225,"2026-05")=0,"",SUMIFS('Bill details'!$C$6:$C$225,'Bill details'!$A$6:$A$225,$A36,'Bill details'!$B$6:$B$225,"2026-05"))</x:f>
        <x:v>892</x:v>
      </x:c>
      <x:c r="J36" s="7" t="n">
        <x:f>IF(COUNTIFS('Bill details'!$A$6:$A$225,$A36,'Bill details'!$B$6:$B$225,"2026-06")=0,"",SUMIFS('Bill details'!$C$6:$C$225,'Bill details'!$A$6:$A$225,$A36,'Bill details'!$B$6:$B$225,"2026-06"))</x:f>
        <x:v>848.96</x:v>
      </x:c>
      <x:c r="K36" s="7" t="n">
        <x:f>IF(COUNTIFS('Bill details'!$A$6:$A$225,$A36,'Bill details'!$B$6:$B$225,"2026-07")=0,"",SUMIFS('Bill details'!$C$6:$C$225,'Bill details'!$A$6:$A$225,$A36,'Bill details'!$B$6:$B$225,"2026-07"))</x:f>
        <x:v>924.69</x:v>
      </x:c>
      <x:c r="L36" s="7" t="n">
        <x:f>IF(COUNTIFS('Bill details'!$A$6:$A$225,$A36,'Bill details'!$B$6:$B$225,"2026-08")=0,"",SUMIFS('Bill details'!$C$6:$C$225,'Bill details'!$A$6:$A$225,$A36,'Bill details'!$B$6:$B$225,"2026-08"))</x:f>
        <x:v>174.35</x:v>
      </x:c>
      <x:c r="M36" s="7" t="n">
        <x:f>IF(COUNTIFS('Bill details'!$A$6:$A$225,$A36,'Bill details'!$B$6:$B$225,"2026-09")=0,"",SUMIFS('Bill details'!$C$6:$C$225,'Bill details'!$A$6:$A$225,$A36,'Bill details'!$B$6:$B$225,"2026-09"))</x:f>
        <x:v>817.65</x:v>
      </x:c>
      <x:c r="N36" s="7" t="n">
        <x:f>SUM(B36:M36)</x:f>
        <x:v>12068.520000000002</x:v>
      </x:c>
    </x:row>
    <x:row r="37" ht="23" customHeight="1">
      <x:c r="A37" s="2" t="str">
        <x:v>Lodge 17</x:v>
      </x:c>
      <x:c r="B37" s="7" t="n">
        <x:f>IF(COUNTIFS('Bill details'!$A$6:$A$225,$A37,'Bill details'!$B$6:$B$225,"2025-10")=0,"",SUMIFS('Bill details'!$C$6:$C$225,'Bill details'!$A$6:$A$225,$A37,'Bill details'!$B$6:$B$225,"2025-10"))</x:f>
        <x:v>1035.69</x:v>
      </x:c>
      <x:c r="C37" s="7" t="n">
        <x:f>IF(COUNTIFS('Bill details'!$A$6:$A$225,$A37,'Bill details'!$B$6:$B$225,"2025-11")=0,"",SUMIFS('Bill details'!$C$6:$C$225,'Bill details'!$A$6:$A$225,$A37,'Bill details'!$B$6:$B$225,"2025-11"))</x:f>
        <x:v>2456.14</x:v>
      </x:c>
      <x:c r="D37" s="7" t="n">
        <x:f>IF(COUNTIFS('Bill details'!$A$6:$A$225,$A37,'Bill details'!$B$6:$B$225,"2025-12")=0,"",SUMIFS('Bill details'!$C$6:$C$225,'Bill details'!$A$6:$A$225,$A37,'Bill details'!$B$6:$B$225,"2025-12"))</x:f>
        <x:v>1944.34</x:v>
      </x:c>
      <x:c r="E37" s="7" t="n">
        <x:f>IF(COUNTIFS('Bill details'!$A$6:$A$225,$A37,'Bill details'!$B$6:$B$225,"2026-01")=0,"",SUMIFS('Bill details'!$C$6:$C$225,'Bill details'!$A$6:$A$225,$A37,'Bill details'!$B$6:$B$225,"2026-01"))</x:f>
        <x:v>2581.98</x:v>
      </x:c>
      <x:c r="F37" s="7" t="n">
        <x:f>IF(COUNTIFS('Bill details'!$A$6:$A$225,$A37,'Bill details'!$B$6:$B$225,"2026-02")=0,"",SUMIFS('Bill details'!$C$6:$C$225,'Bill details'!$A$6:$A$225,$A37,'Bill details'!$B$6:$B$225,"2026-02"))</x:f>
        <x:v>3018.68</x:v>
      </x:c>
      <x:c r="G37" s="7" t="n">
        <x:f>IF(COUNTIFS('Bill details'!$A$6:$A$225,$A37,'Bill details'!$B$6:$B$225,"2026-03")=0,"",SUMIFS('Bill details'!$C$6:$C$225,'Bill details'!$A$6:$A$225,$A37,'Bill details'!$B$6:$B$225,"2026-03"))</x:f>
        <x:v>2346.4</x:v>
      </x:c>
      <x:c r="H37" s="7" t="n">
        <x:f>IF(COUNTIFS('Bill details'!$A$6:$A$225,$A37,'Bill details'!$B$6:$B$225,"2026-04")=0,"",SUMIFS('Bill details'!$C$6:$C$225,'Bill details'!$A$6:$A$225,$A37,'Bill details'!$B$6:$B$225,"2026-04"))</x:f>
        <x:v>2265.6</x:v>
      </x:c>
      <x:c r="I37" s="7" t="n">
        <x:f>IF(COUNTIFS('Bill details'!$A$6:$A$225,$A37,'Bill details'!$B$6:$B$225,"2026-05")=0,"",SUMIFS('Bill details'!$C$6:$C$225,'Bill details'!$A$6:$A$225,$A37,'Bill details'!$B$6:$B$225,"2026-05"))</x:f>
        <x:v>2216</x:v>
      </x:c>
      <x:c r="J37" s="7" t="n">
        <x:f>IF(COUNTIFS('Bill details'!$A$6:$A$225,$A37,'Bill details'!$B$6:$B$225,"2026-06")=0,"",SUMIFS('Bill details'!$C$6:$C$225,'Bill details'!$A$6:$A$225,$A37,'Bill details'!$B$6:$B$225,"2026-06"))</x:f>
        <x:v>1715.64</x:v>
      </x:c>
      <x:c r="K37" s="7" t="n">
        <x:f>IF(COUNTIFS('Bill details'!$A$6:$A$225,$A37,'Bill details'!$B$6:$B$225,"2026-07")=0,"",SUMIFS('Bill details'!$C$6:$C$225,'Bill details'!$A$6:$A$225,$A37,'Bill details'!$B$6:$B$225,"2026-07"))</x:f>
        <x:v>1446.52</x:v>
      </x:c>
      <x:c r="L37" s="7" t="n">
        <x:f>IF(COUNTIFS('Bill details'!$A$6:$A$225,$A37,'Bill details'!$B$6:$B$225,"2026-08")=0,"",SUMIFS('Bill details'!$C$6:$C$225,'Bill details'!$A$6:$A$225,$A37,'Bill details'!$B$6:$B$225,"2026-08"))</x:f>
        <x:v>1214.84</x:v>
      </x:c>
      <x:c r="M37" s="7" t="n">
        <x:f>IF(COUNTIFS('Bill details'!$A$6:$A$225,$A37,'Bill details'!$B$6:$B$225,"2026-09")=0,"",SUMIFS('Bill details'!$C$6:$C$225,'Bill details'!$A$6:$A$225,$A37,'Bill details'!$B$6:$B$225,"2026-09"))</x:f>
        <x:v>1709.7</x:v>
      </x:c>
      <x:c r="N37" s="7" t="n">
        <x:f>SUM(B37:M37)</x:f>
        <x:v>23951.530000000002</x:v>
      </x:c>
    </x:row>
    <x:row r="38" ht="23" customHeight="1">
      <x:c r="A38" s="2" t="str">
        <x:v>Lodge 18</x:v>
      </x:c>
      <x:c r="B38" s="7" t="n">
        <x:f>IF(COUNTIFS('Bill details'!$A$6:$A$225,$A38,'Bill details'!$B$6:$B$225,"2025-10")=0,"",SUMIFS('Bill details'!$C$6:$C$225,'Bill details'!$A$6:$A$225,$A38,'Bill details'!$B$6:$B$225,"2025-10"))</x:f>
        <x:v>863.83</x:v>
      </x:c>
      <x:c r="C38" s="7" t="n">
        <x:f>IF(COUNTIFS('Bill details'!$A$6:$A$225,$A38,'Bill details'!$B$6:$B$225,"2025-11")=0,"",SUMIFS('Bill details'!$C$6:$C$225,'Bill details'!$A$6:$A$225,$A38,'Bill details'!$B$6:$B$225,"2025-11"))</x:f>
        <x:v>1547.07</x:v>
      </x:c>
      <x:c r="D38" s="7" t="n">
        <x:f>IF(COUNTIFS('Bill details'!$A$6:$A$225,$A38,'Bill details'!$B$6:$B$225,"2025-12")=0,"",SUMIFS('Bill details'!$C$6:$C$225,'Bill details'!$A$6:$A$225,$A38,'Bill details'!$B$6:$B$225,"2025-12"))</x:f>
        <x:v>1569.43</x:v>
      </x:c>
      <x:c r="E38" s="7" t="n">
        <x:f>IF(COUNTIFS('Bill details'!$A$6:$A$225,$A38,'Bill details'!$B$6:$B$225,"2026-01")=0,"",SUMIFS('Bill details'!$C$6:$C$225,'Bill details'!$A$6:$A$225,$A38,'Bill details'!$B$6:$B$225,"2026-01"))</x:f>
        <x:v>1879.97</x:v>
      </x:c>
      <x:c r="F38" s="7" t="n">
        <x:f>IF(COUNTIFS('Bill details'!$A$6:$A$225,$A38,'Bill details'!$B$6:$B$225,"2026-02")=0,"",SUMIFS('Bill details'!$C$6:$C$225,'Bill details'!$A$6:$A$225,$A38,'Bill details'!$B$6:$B$225,"2026-02"))</x:f>
        <x:v>1579.6</x:v>
      </x:c>
      <x:c r="G38" s="7" t="n">
        <x:f>IF(COUNTIFS('Bill details'!$A$6:$A$225,$A38,'Bill details'!$B$6:$B$225,"2026-03")=0,"",SUMIFS('Bill details'!$C$6:$C$225,'Bill details'!$A$6:$A$225,$A38,'Bill details'!$B$6:$B$225,"2026-03"))</x:f>
        <x:v>1602.63</x:v>
      </x:c>
      <x:c r="H38" s="7" t="n">
        <x:f>IF(COUNTIFS('Bill details'!$A$6:$A$225,$A38,'Bill details'!$B$6:$B$225,"2026-04")=0,"",SUMIFS('Bill details'!$C$6:$C$225,'Bill details'!$A$6:$A$225,$A38,'Bill details'!$B$6:$B$225,"2026-04"))</x:f>
        <x:v>1422.37</x:v>
      </x:c>
      <x:c r="I38" s="7" t="n">
        <x:f>IF(COUNTIFS('Bill details'!$A$6:$A$225,$A38,'Bill details'!$B$6:$B$225,"2026-05")=0,"",SUMIFS('Bill details'!$C$6:$C$225,'Bill details'!$A$6:$A$225,$A38,'Bill details'!$B$6:$B$225,"2026-05"))</x:f>
        <x:v>1522</x:v>
      </x:c>
      <x:c r="J38" s="7" t="n">
        <x:f>IF(COUNTIFS('Bill details'!$A$6:$A$225,$A38,'Bill details'!$B$6:$B$225,"2026-06")=0,"",SUMIFS('Bill details'!$C$6:$C$225,'Bill details'!$A$6:$A$225,$A38,'Bill details'!$B$6:$B$225,"2026-06"))</x:f>
        <x:v>1128.29</x:v>
      </x:c>
      <x:c r="K38" s="7" t="n">
        <x:f>IF(COUNTIFS('Bill details'!$A$6:$A$225,$A38,'Bill details'!$B$6:$B$225,"2026-07")=0,"",SUMIFS('Bill details'!$C$6:$C$225,'Bill details'!$A$6:$A$225,$A38,'Bill details'!$B$6:$B$225,"2026-07"))</x:f>
        <x:v>1243.75</x:v>
      </x:c>
      <x:c r="L38" s="7" t="n">
        <x:f>IF(COUNTIFS('Bill details'!$A$6:$A$225,$A38,'Bill details'!$B$6:$B$225,"2026-08")=0,"",SUMIFS('Bill details'!$C$6:$C$225,'Bill details'!$A$6:$A$225,$A38,'Bill details'!$B$6:$B$225,"2026-08"))</x:f>
        <x:v>1216.96</x:v>
      </x:c>
      <x:c r="M38" s="7" t="n">
        <x:f>IF(COUNTIFS('Bill details'!$A$6:$A$225,$A38,'Bill details'!$B$6:$B$225,"2026-09")=0,"",SUMIFS('Bill details'!$C$6:$C$225,'Bill details'!$A$6:$A$225,$A38,'Bill details'!$B$6:$B$225,"2026-09"))</x:f>
        <x:v>1266.01</x:v>
      </x:c>
      <x:c r="N38" s="7" t="n">
        <x:f>SUM(B38:M38)</x:f>
        <x:v>16841.909999999996</x:v>
      </x:c>
    </x:row>
    <x:row r="39" ht="23" customHeight="1">
      <x:c r="A39" s="2" t="str">
        <x:v>Lodge 19</x:v>
      </x:c>
      <x:c r="B39" s="7" t="n">
        <x:f>IF(COUNTIFS('Bill details'!$A$6:$A$225,$A39,'Bill details'!$B$6:$B$225,"2025-10")=0,"",SUMIFS('Bill details'!$C$6:$C$225,'Bill details'!$A$6:$A$225,$A39,'Bill details'!$B$6:$B$225,"2025-10"))</x:f>
        <x:v>1334.62</x:v>
      </x:c>
      <x:c r="C39" s="7" t="n">
        <x:f>IF(COUNTIFS('Bill details'!$A$6:$A$225,$A39,'Bill details'!$B$6:$B$225,"2025-11")=0,"",SUMIFS('Bill details'!$C$6:$C$225,'Bill details'!$A$6:$A$225,$A39,'Bill details'!$B$6:$B$225,"2025-11"))</x:f>
        <x:v>2385.01</x:v>
      </x:c>
      <x:c r="D39" s="7" t="n">
        <x:f>IF(COUNTIFS('Bill details'!$A$6:$A$225,$A39,'Bill details'!$B$6:$B$225,"2025-12")=0,"",SUMIFS('Bill details'!$C$6:$C$225,'Bill details'!$A$6:$A$225,$A39,'Bill details'!$B$6:$B$225,"2025-12"))</x:f>
        <x:v>1604.8</x:v>
      </x:c>
      <x:c r="E39" s="7" t="n">
        <x:f>IF(COUNTIFS('Bill details'!$A$6:$A$225,$A39,'Bill details'!$B$6:$B$225,"2026-01")=0,"",SUMIFS('Bill details'!$C$6:$C$225,'Bill details'!$A$6:$A$225,$A39,'Bill details'!$B$6:$B$225,"2026-01"))</x:f>
        <x:v>2030.19</x:v>
      </x:c>
      <x:c r="F39" s="7" t="n">
        <x:f>IF(COUNTIFS('Bill details'!$A$6:$A$225,$A39,'Bill details'!$B$6:$B$225,"2026-02")=0,"",SUMIFS('Bill details'!$C$6:$C$225,'Bill details'!$A$6:$A$225,$A39,'Bill details'!$B$6:$B$225,"2026-02"))</x:f>
        <x:v>2037.01</x:v>
      </x:c>
      <x:c r="G39" s="7" t="n">
        <x:f>IF(COUNTIFS('Bill details'!$A$6:$A$225,$A39,'Bill details'!$B$6:$B$225,"2026-03")=0,"",SUMIFS('Bill details'!$C$6:$C$225,'Bill details'!$A$6:$A$225,$A39,'Bill details'!$B$6:$B$225,"2026-03"))</x:f>
        <x:v>2204.27</x:v>
      </x:c>
      <x:c r="H39" s="7" t="n">
        <x:f>IF(COUNTIFS('Bill details'!$A$6:$A$225,$A39,'Bill details'!$B$6:$B$225,"2026-04")=0,"",SUMIFS('Bill details'!$C$6:$C$225,'Bill details'!$A$6:$A$225,$A39,'Bill details'!$B$6:$B$225,"2026-04"))</x:f>
        <x:v>1457.73</x:v>
      </x:c>
      <x:c r="I39" s="7" t="n">
        <x:f>IF(COUNTIFS('Bill details'!$A$6:$A$225,$A39,'Bill details'!$B$6:$B$225,"2026-05")=0,"",SUMIFS('Bill details'!$C$6:$C$225,'Bill details'!$A$6:$A$225,$A39,'Bill details'!$B$6:$B$225,"2026-05"))</x:f>
        <x:v>1263</x:v>
      </x:c>
      <x:c r="J39" s="7" t="n">
        <x:f>IF(COUNTIFS('Bill details'!$A$6:$A$225,$A39,'Bill details'!$B$6:$B$225,"2026-06")=0,"",SUMIFS('Bill details'!$C$6:$C$225,'Bill details'!$A$6:$A$225,$A39,'Bill details'!$B$6:$B$225,"2026-06"))</x:f>
        <x:v>1203.83</x:v>
      </x:c>
      <x:c r="K39" s="7" t="str">
        <x:f>IF(COUNTIFS('Bill details'!$A$6:$A$225,$A39,'Bill details'!$B$6:$B$225,"2026-07")=0,"",SUMIFS('Bill details'!$C$6:$C$225,'Bill details'!$A$6:$A$225,$A39,'Bill details'!$B$6:$B$225,"2026-07"))</x:f>
      </x:c>
      <x:c r="L39" s="7" t="str">
        <x:f>IF(COUNTIFS('Bill details'!$A$6:$A$225,$A39,'Bill details'!$B$6:$B$225,"2026-08")=0,"",SUMIFS('Bill details'!$C$6:$C$225,'Bill details'!$A$6:$A$225,$A39,'Bill details'!$B$6:$B$225,"2026-08"))</x:f>
      </x:c>
      <x:c r="M39" s="7" t="str">
        <x:f>IF(COUNTIFS('Bill details'!$A$6:$A$225,$A39,'Bill details'!$B$6:$B$225,"2026-09")=0,"",SUMIFS('Bill details'!$C$6:$C$225,'Bill details'!$A$6:$A$225,$A39,'Bill details'!$B$6:$B$225,"2026-09"))</x:f>
      </x:c>
      <x:c r="N39" s="7" t="n">
        <x:f>SUM(B39:M39)</x:f>
        <x:v>15520.460000000001</x:v>
      </x:c>
    </x:row>
    <x:row r="40" ht="23" customHeight="1">
      <x:c r="A40" s="2" t="str">
        <x:v>Lodge 20</x:v>
      </x:c>
      <x:c r="B40" s="7" t="str">
        <x:f>IF(COUNTIFS('Bill details'!$A$6:$A$225,$A40,'Bill details'!$B$6:$B$225,"2025-10")=0,"",SUMIFS('Bill details'!$C$6:$C$225,'Bill details'!$A$6:$A$225,$A40,'Bill details'!$B$6:$B$225,"2025-10"))</x:f>
      </x:c>
      <x:c r="C40" s="7" t="n">
        <x:f>IF(COUNTIFS('Bill details'!$A$6:$A$225,$A40,'Bill details'!$B$6:$B$225,"2025-11")=0,"",SUMIFS('Bill details'!$C$6:$C$225,'Bill details'!$A$6:$A$225,$A40,'Bill details'!$B$6:$B$225,"2025-11"))</x:f>
        <x:v>1105.97</x:v>
      </x:c>
      <x:c r="D40" s="7" t="str">
        <x:f>IF(COUNTIFS('Bill details'!$A$6:$A$225,$A40,'Bill details'!$B$6:$B$225,"2025-12")=0,"",SUMIFS('Bill details'!$C$6:$C$225,'Bill details'!$A$6:$A$225,$A40,'Bill details'!$B$6:$B$225,"2025-12"))</x:f>
      </x:c>
      <x:c r="E40" s="7" t="str">
        <x:f>IF(COUNTIFS('Bill details'!$A$6:$A$225,$A40,'Bill details'!$B$6:$B$225,"2026-01")=0,"",SUMIFS('Bill details'!$C$6:$C$225,'Bill details'!$A$6:$A$225,$A40,'Bill details'!$B$6:$B$225,"2026-01"))</x:f>
      </x:c>
      <x:c r="F40" s="7" t="str">
        <x:f>IF(COUNTIFS('Bill details'!$A$6:$A$225,$A40,'Bill details'!$B$6:$B$225,"2026-02")=0,"",SUMIFS('Bill details'!$C$6:$C$225,'Bill details'!$A$6:$A$225,$A40,'Bill details'!$B$6:$B$225,"2026-02"))</x:f>
      </x:c>
      <x:c r="G40" s="7" t="n">
        <x:f>IF(COUNTIFS('Bill details'!$A$6:$A$225,$A40,'Bill details'!$B$6:$B$225,"2026-03")=0,"",SUMIFS('Bill details'!$C$6:$C$225,'Bill details'!$A$6:$A$225,$A40,'Bill details'!$B$6:$B$225,"2026-03"))</x:f>
        <x:v>1221.59</x:v>
      </x:c>
      <x:c r="H40" s="7" t="n">
        <x:f>IF(COUNTIFS('Bill details'!$A$6:$A$225,$A40,'Bill details'!$B$6:$B$225,"2026-04")=0,"",SUMIFS('Bill details'!$C$6:$C$225,'Bill details'!$A$6:$A$225,$A40,'Bill details'!$B$6:$B$225,"2026-04"))</x:f>
        <x:v>1204.41</x:v>
      </x:c>
      <x:c r="I40" s="7" t="str">
        <x:f>IF(COUNTIFS('Bill details'!$A$6:$A$225,$A40,'Bill details'!$B$6:$B$225,"2026-05")=0,"",SUMIFS('Bill details'!$C$6:$C$225,'Bill details'!$A$6:$A$225,$A40,'Bill details'!$B$6:$B$225,"2026-05"))</x:f>
      </x:c>
      <x:c r="J40" s="7" t="n">
        <x:f>IF(COUNTIFS('Bill details'!$A$6:$A$225,$A40,'Bill details'!$B$6:$B$225,"2026-06")=0,"",SUMIFS('Bill details'!$C$6:$C$225,'Bill details'!$A$6:$A$225,$A40,'Bill details'!$B$6:$B$225,"2026-06"))</x:f>
        <x:v>993.14</x:v>
      </x:c>
      <x:c r="K40" s="7" t="n">
        <x:f>IF(COUNTIFS('Bill details'!$A$6:$A$225,$A40,'Bill details'!$B$6:$B$225,"2026-07")=0,"",SUMIFS('Bill details'!$C$6:$C$225,'Bill details'!$A$6:$A$225,$A40,'Bill details'!$B$6:$B$225,"2026-07"))</x:f>
        <x:v>1094.76</x:v>
      </x:c>
      <x:c r="L40" s="7" t="n">
        <x:f>IF(COUNTIFS('Bill details'!$A$6:$A$225,$A40,'Bill details'!$B$6:$B$225,"2026-08")=0,"",SUMIFS('Bill details'!$C$6:$C$225,'Bill details'!$A$6:$A$225,$A40,'Bill details'!$B$6:$B$225,"2026-08"))</x:f>
        <x:v>865.1</x:v>
      </x:c>
      <x:c r="M40" s="7" t="str">
        <x:f>IF(COUNTIFS('Bill details'!$A$6:$A$225,$A40,'Bill details'!$B$6:$B$225,"2026-09")=0,"",SUMIFS('Bill details'!$C$6:$C$225,'Bill details'!$A$6:$A$225,$A40,'Bill details'!$B$6:$B$225,"2026-09"))</x:f>
      </x:c>
      <x:c r="N40" s="7" t="n">
        <x:f>SUM(B40:M40)</x:f>
        <x:v>6484.970000000001</x:v>
      </x:c>
    </x:row>
    <x:row r="41" ht="23" customHeight="1">
      <x:c r="A41" s="2" t="str">
        <x:v>Lodge 21</x:v>
      </x:c>
      <x:c r="B41" s="7" t="str">
        <x:f>IF(COUNTIFS('Bill details'!$A$6:$A$225,$A41,'Bill details'!$B$6:$B$225,"2025-10")=0,"",SUMIFS('Bill details'!$C$6:$C$225,'Bill details'!$A$6:$A$225,$A41,'Bill details'!$B$6:$B$225,"2025-10"))</x:f>
      </x:c>
      <x:c r="C41" s="12" t="n">
        <x:f>IF(COUNTIFS('Bill details'!$A$6:$A$225,$A41,'Bill details'!$B$6:$B$225,"2025-11")=0,"",SUMIFS('Bill details'!$C$6:$C$225,'Bill details'!$A$6:$A$225,$A41,'Bill details'!$B$6:$B$225,"2025-11"))</x:f>
        <x:v>1498.94</x:v>
      </x:c>
      <x:c r="D41" s="7" t="str">
        <x:f>IF(COUNTIFS('Bill details'!$A$6:$A$225,$A41,'Bill details'!$B$6:$B$225,"2025-12")=0,"",SUMIFS('Bill details'!$C$6:$C$225,'Bill details'!$A$6:$A$225,$A41,'Bill details'!$B$6:$B$225,"2025-12"))</x:f>
      </x:c>
      <x:c r="E41" s="12" t="n">
        <x:f>IF(COUNTIFS('Bill details'!$A$6:$A$225,$A41,'Bill details'!$B$6:$B$225,"2026-01")=0,"",SUMIFS('Bill details'!$C$6:$C$225,'Bill details'!$A$6:$A$225,$A41,'Bill details'!$B$6:$B$225,"2026-01"))</x:f>
        <x:v>1181.53</x:v>
      </x:c>
      <x:c r="F41" s="12" t="n">
        <x:f>IF(COUNTIFS('Bill details'!$A$6:$A$225,$A41,'Bill details'!$B$6:$B$225,"2026-02")=0,"",SUMIFS('Bill details'!$C$6:$C$225,'Bill details'!$A$6:$A$225,$A41,'Bill details'!$B$6:$B$225,"2026-02"))</x:f>
        <x:v>1970.26</x:v>
      </x:c>
      <x:c r="G41" s="12" t="n">
        <x:f>IF(COUNTIFS('Bill details'!$A$6:$A$225,$A41,'Bill details'!$B$6:$B$225,"2026-03")=0,"",SUMIFS('Bill details'!$C$6:$C$225,'Bill details'!$A$6:$A$225,$A41,'Bill details'!$B$6:$B$225,"2026-03"))</x:f>
        <x:v>1845.03</x:v>
      </x:c>
      <x:c r="H41" s="12" t="n">
        <x:f>IF(COUNTIFS('Bill details'!$A$6:$A$225,$A41,'Bill details'!$B$6:$B$225,"2026-04")=0,"",SUMIFS('Bill details'!$C$6:$C$225,'Bill details'!$A$6:$A$225,$A41,'Bill details'!$B$6:$B$225,"2026-04"))</x:f>
        <x:v>1522.97</x:v>
      </x:c>
      <x:c r="I41" s="12" t="n">
        <x:f>IF(COUNTIFS('Bill details'!$A$6:$A$225,$A41,'Bill details'!$B$6:$B$225,"2026-05")=0,"",SUMIFS('Bill details'!$C$6:$C$225,'Bill details'!$A$6:$A$225,$A41,'Bill details'!$B$6:$B$225,"2026-05"))</x:f>
        <x:v>1506</x:v>
      </x:c>
      <x:c r="J41" s="12" t="n">
        <x:f>IF(COUNTIFS('Bill details'!$A$6:$A$225,$A41,'Bill details'!$B$6:$B$225,"2026-06")=0,"",SUMIFS('Bill details'!$C$6:$C$225,'Bill details'!$A$6:$A$225,$A41,'Bill details'!$B$6:$B$225,"2026-06"))</x:f>
        <x:v>1230.2</x:v>
      </x:c>
      <x:c r="K41" s="12" t="n">
        <x:f>IF(COUNTIFS('Bill details'!$A$6:$A$225,$A41,'Bill details'!$B$6:$B$225,"2026-07")=0,"",SUMIFS('Bill details'!$C$6:$C$225,'Bill details'!$A$6:$A$225,$A41,'Bill details'!$B$6:$B$225,"2026-07"))</x:f>
        <x:v>1339.94</x:v>
      </x:c>
      <x:c r="L41" s="7" t="str">
        <x:f>IF(COUNTIFS('Bill details'!$A$6:$A$225,$A41,'Bill details'!$B$6:$B$225,"2026-08")=0,"",SUMIFS('Bill details'!$C$6:$C$225,'Bill details'!$A$6:$A$225,$A41,'Bill details'!$B$6:$B$225,"2026-08"))</x:f>
      </x:c>
      <x:c r="M41" s="7" t="n">
        <x:f>IF(COUNTIFS('Bill details'!$A$6:$A$225,$A41,'Bill details'!$B$6:$B$225,"2026-09")=0,"",SUMIFS('Bill details'!$C$6:$C$225,'Bill details'!$A$6:$A$225,$A41,'Bill details'!$B$6:$B$225,"2026-09"))</x:f>
        <x:v>1270.45</x:v>
      </x:c>
      <x:c r="N41" s="7" t="n">
        <x:f>SUM(B41:M41)</x:f>
        <x:v>13365.320000000002</x:v>
      </x:c>
    </x:row>
    <x:row r="42" ht="23" customHeight="1">
      <x:c r="A42" s="2" t="str">
        <x:v>Lodge 24</x:v>
      </x:c>
      <x:c r="B42" s="12" t="n">
        <x:f>IF(COUNTIFS('Bill details'!$A$6:$A$225,$A42,'Bill details'!$B$6:$B$225,"2025-10")=0,"",SUMIFS('Bill details'!$C$6:$C$225,'Bill details'!$A$6:$A$225,$A42,'Bill details'!$B$6:$B$225,"2025-10"))</x:f>
        <x:v>818.02</x:v>
      </x:c>
      <x:c r="C42" s="12" t="n">
        <x:f>IF(COUNTIFS('Bill details'!$A$6:$A$225,$A42,'Bill details'!$B$6:$B$225,"2025-11")=0,"",SUMIFS('Bill details'!$C$6:$C$225,'Bill details'!$A$6:$A$225,$A42,'Bill details'!$B$6:$B$225,"2025-11"))</x:f>
        <x:v>907.63</x:v>
      </x:c>
      <x:c r="D42" s="12" t="n">
        <x:f>IF(COUNTIFS('Bill details'!$A$6:$A$225,$A42,'Bill details'!$B$6:$B$225,"2025-12")=0,"",SUMIFS('Bill details'!$C$6:$C$225,'Bill details'!$A$6:$A$225,$A42,'Bill details'!$B$6:$B$225,"2025-12"))</x:f>
        <x:v>892.8</x:v>
      </x:c>
      <x:c r="E42" s="12" t="n">
        <x:f>IF(COUNTIFS('Bill details'!$A$6:$A$225,$A42,'Bill details'!$B$6:$B$225,"2026-01")=0,"",SUMIFS('Bill details'!$C$6:$C$225,'Bill details'!$A$6:$A$225,$A42,'Bill details'!$B$6:$B$225,"2026-01"))</x:f>
        <x:v>1707.71</x:v>
      </x:c>
      <x:c r="F42" s="12" t="n">
        <x:f>IF(COUNTIFS('Bill details'!$A$6:$A$225,$A42,'Bill details'!$B$6:$B$225,"2026-02")=0,"",SUMIFS('Bill details'!$C$6:$C$225,'Bill details'!$A$6:$A$225,$A42,'Bill details'!$B$6:$B$225,"2026-02"))</x:f>
        <x:v>1155.49</x:v>
      </x:c>
      <x:c r="G42" s="7" t="n">
        <x:f>IF(COUNTIFS('Bill details'!$A$6:$A$225,$A42,'Bill details'!$B$6:$B$225,"2026-03")=0,"",SUMIFS('Bill details'!$C$6:$C$225,'Bill details'!$A$6:$A$225,$A42,'Bill details'!$B$6:$B$225,"2026-03"))</x:f>
        <x:v>1177.12</x:v>
      </x:c>
      <x:c r="H42" s="7" t="n">
        <x:f>IF(COUNTIFS('Bill details'!$A$6:$A$225,$A42,'Bill details'!$B$6:$B$225,"2026-04")=0,"",SUMIFS('Bill details'!$C$6:$C$225,'Bill details'!$A$6:$A$225,$A42,'Bill details'!$B$6:$B$225,"2026-04"))</x:f>
        <x:v>942.88</x:v>
      </x:c>
      <x:c r="I42" s="7" t="str">
        <x:f>IF(COUNTIFS('Bill details'!$A$6:$A$225,$A42,'Bill details'!$B$6:$B$225,"2026-05")=0,"",SUMIFS('Bill details'!$C$6:$C$225,'Bill details'!$A$6:$A$225,$A42,'Bill details'!$B$6:$B$225,"2026-05"))</x:f>
      </x:c>
      <x:c r="J42" s="7" t="str">
        <x:f>IF(COUNTIFS('Bill details'!$A$6:$A$225,$A42,'Bill details'!$B$6:$B$225,"2026-06")=0,"",SUMIFS('Bill details'!$C$6:$C$225,'Bill details'!$A$6:$A$225,$A42,'Bill details'!$B$6:$B$225,"2026-06"))</x:f>
      </x:c>
      <x:c r="K42" s="7" t="str">
        <x:f>IF(COUNTIFS('Bill details'!$A$6:$A$225,$A42,'Bill details'!$B$6:$B$225,"2026-07")=0,"",SUMIFS('Bill details'!$C$6:$C$225,'Bill details'!$A$6:$A$225,$A42,'Bill details'!$B$6:$B$225,"2026-07"))</x:f>
      </x:c>
      <x:c r="L42" s="7" t="str">
        <x:f>IF(COUNTIFS('Bill details'!$A$6:$A$225,$A42,'Bill details'!$B$6:$B$225,"2026-08")=0,"",SUMIFS('Bill details'!$C$6:$C$225,'Bill details'!$A$6:$A$225,$A42,'Bill details'!$B$6:$B$225,"2026-08"))</x:f>
      </x:c>
      <x:c r="M42" s="7" t="n">
        <x:f>IF(COUNTIFS('Bill details'!$A$6:$A$225,$A42,'Bill details'!$B$6:$B$225,"2026-09")=0,"",SUMIFS('Bill details'!$C$6:$C$225,'Bill details'!$A$6:$A$225,$A42,'Bill details'!$B$6:$B$225,"2026-09"))</x:f>
        <x:v>772.13</x:v>
      </x:c>
      <x:c r="N42" s="7" t="n">
        <x:f>SUM(B42:M42)</x:f>
        <x:v>8373.779999999999</x:v>
      </x:c>
    </x:row>
    <x:row r="43" ht="23" customHeight="1">
      <x:c r="A43" s="2" t="str">
        <x:v>Kingfisher Lodge</x:v>
      </x:c>
      <x:c r="B43" s="7" t="str">
        <x:f>IF(COUNTIFS('Bill details'!$A$6:$A$225,$A43,'Bill details'!$B$6:$B$225,"2025-10")=0,"",SUMIFS('Bill details'!$C$6:$C$225,'Bill details'!$A$6:$A$225,$A43,'Bill details'!$B$6:$B$225,"2025-10"))</x:f>
      </x:c>
      <x:c r="C43" s="7" t="n">
        <x:f>IF(COUNTIFS('Bill details'!$A$6:$A$225,$A43,'Bill details'!$B$6:$B$225,"2025-11")=0,"",SUMIFS('Bill details'!$C$6:$C$225,'Bill details'!$A$6:$A$225,$A43,'Bill details'!$B$6:$B$225,"2025-11"))</x:f>
        <x:v>975.9</x:v>
      </x:c>
      <x:c r="D43" s="7" t="n">
        <x:f>IF(COUNTIFS('Bill details'!$A$6:$A$225,$A43,'Bill details'!$B$6:$B$225,"2025-12")=0,"",SUMIFS('Bill details'!$C$6:$C$225,'Bill details'!$A$6:$A$225,$A43,'Bill details'!$B$6:$B$225,"2025-12"))</x:f>
        <x:v>758.76</x:v>
      </x:c>
      <x:c r="E43" s="7" t="str">
        <x:f>IF(COUNTIFS('Bill details'!$A$6:$A$225,$A43,'Bill details'!$B$6:$B$225,"2026-01")=0,"",SUMIFS('Bill details'!$C$6:$C$225,'Bill details'!$A$6:$A$225,$A43,'Bill details'!$B$6:$B$225,"2026-01"))</x:f>
      </x:c>
      <x:c r="F43" s="7" t="str">
        <x:f>IF(COUNTIFS('Bill details'!$A$6:$A$225,$A43,'Bill details'!$B$6:$B$225,"2026-02")=0,"",SUMIFS('Bill details'!$C$6:$C$225,'Bill details'!$A$6:$A$225,$A43,'Bill details'!$B$6:$B$225,"2026-02"))</x:f>
      </x:c>
      <x:c r="G43" s="7" t="str">
        <x:f>IF(COUNTIFS('Bill details'!$A$6:$A$225,$A43,'Bill details'!$B$6:$B$225,"2026-03")=0,"",SUMIFS('Bill details'!$C$6:$C$225,'Bill details'!$A$6:$A$225,$A43,'Bill details'!$B$6:$B$225,"2026-03"))</x:f>
      </x:c>
      <x:c r="H43" s="7" t="str">
        <x:f>IF(COUNTIFS('Bill details'!$A$6:$A$225,$A43,'Bill details'!$B$6:$B$225,"2026-04")=0,"",SUMIFS('Bill details'!$C$6:$C$225,'Bill details'!$A$6:$A$225,$A43,'Bill details'!$B$6:$B$225,"2026-04"))</x:f>
      </x:c>
      <x:c r="I43" s="7" t="str">
        <x:f>IF(COUNTIFS('Bill details'!$A$6:$A$225,$A43,'Bill details'!$B$6:$B$225,"2026-05")=0,"",SUMIFS('Bill details'!$C$6:$C$225,'Bill details'!$A$6:$A$225,$A43,'Bill details'!$B$6:$B$225,"2026-05"))</x:f>
      </x:c>
      <x:c r="J43" s="7" t="n">
        <x:f>IF(COUNTIFS('Bill details'!$A$6:$A$225,$A43,'Bill details'!$B$6:$B$225,"2026-06")=0,"",SUMIFS('Bill details'!$C$6:$C$225,'Bill details'!$A$6:$A$225,$A43,'Bill details'!$B$6:$B$225,"2026-06"))</x:f>
        <x:v>566.64</x:v>
      </x:c>
      <x:c r="K43" s="7" t="n">
        <x:f>IF(COUNTIFS('Bill details'!$A$6:$A$225,$A43,'Bill details'!$B$6:$B$225,"2026-07")=0,"",SUMIFS('Bill details'!$C$6:$C$225,'Bill details'!$A$6:$A$225,$A43,'Bill details'!$B$6:$B$225,"2026-07"))</x:f>
        <x:v>617.18</x:v>
      </x:c>
      <x:c r="L43" s="7" t="str">
        <x:f>IF(COUNTIFS('Bill details'!$A$6:$A$225,$A43,'Bill details'!$B$6:$B$225,"2026-08")=0,"",SUMIFS('Bill details'!$C$6:$C$225,'Bill details'!$A$6:$A$225,$A43,'Bill details'!$B$6:$B$225,"2026-08"))</x:f>
      </x:c>
      <x:c r="M43" s="7" t="n">
        <x:f>IF(COUNTIFS('Bill details'!$A$6:$A$225,$A43,'Bill details'!$B$6:$B$225,"2026-09")=0,"",SUMIFS('Bill details'!$C$6:$C$225,'Bill details'!$A$6:$A$225,$A43,'Bill details'!$B$6:$B$225,"2026-09"))</x:f>
        <x:v>614.9</x:v>
      </x:c>
      <x:c r="N43" s="7" t="n">
        <x:f>SUM(B43:M43)</x:f>
        <x:v>3533.3799999999997</x:v>
      </x:c>
    </x:row>
    <x:row r="44" ht="28" customHeight="1">
      <x:c r="A44" s="5" t="str">
        <x:v>Combined available</x:v>
      </x:c>
      <x:c r="B44" s="11" t="n">
        <x:f>SUM(B25:B43)</x:f>
        <x:v>14925.310000000001</x:v>
      </x:c>
      <x:c r="C44" s="11" t="n">
        <x:f>SUM(C25:C43)</x:f>
        <x:v>24951.880000000005</x:v>
      </x:c>
      <x:c r="D44" s="11" t="n">
        <x:f>SUM(D25:D43)</x:f>
        <x:v>18971.649999999998</x:v>
      </x:c>
      <x:c r="E44" s="11" t="n">
        <x:f>SUM(E25:E43)</x:f>
        <x:v>23909.97</x:v>
      </x:c>
      <x:c r="F44" s="11" t="n">
        <x:f>SUM(F25:F43)</x:f>
        <x:v>25216.289999999997</x:v>
      </x:c>
      <x:c r="G44" s="11" t="n">
        <x:f>SUM(G25:G43)</x:f>
        <x:v>27064.79</x:v>
      </x:c>
      <x:c r="H44" s="11" t="n">
        <x:f>SUM(H25:H43)</x:f>
        <x:v>20621.420000000002</x:v>
      </x:c>
      <x:c r="I44" s="11" t="n">
        <x:f>SUM(I25:I43)</x:f>
        <x:v>17783.9</x:v>
      </x:c>
      <x:c r="J44" s="11" t="n">
        <x:f>SUM(J25:J43)</x:f>
        <x:v>16071.820000000002</x:v>
      </x:c>
      <x:c r="K44" s="11" t="n">
        <x:f>SUM(K25:K43)</x:f>
        <x:v>16508.980000000003</x:v>
      </x:c>
      <x:c r="L44" s="11" t="n">
        <x:f>SUM(L25:L43)</x:f>
        <x:v>7989.96</x:v>
      </x:c>
      <x:c r="M44" s="11" t="n">
        <x:f>SUM(M25:M43)</x:f>
        <x:v>15614.58</x:v>
      </x:c>
      <x:c r="N44" s="11" t="n">
        <x:f>SUM(B44:M44)</x:f>
        <x:v>229630.55</x:v>
      </x:c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 t="str">
        <x:v>Period subtotals sum only the monthly figures shown; longer-period usage is not included.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0" t="str">
        <x:v>Electricity usage cost by lodge (£, excluding standing charges and VAT)</x:v>
      </x:c>
    </x:row>
    <x:row r="50" ht="23" customHeight="1">
      <x:c r="A50" s="5" t="str">
        <x:v>Lodge</x:v>
      </x:c>
      <x:c r="B50" s="5" t="str">
        <x:v>Oct 25</x:v>
      </x:c>
      <x:c r="C50" s="5" t="str">
        <x:v>Nov 25</x:v>
      </x:c>
      <x:c r="D50" s="5" t="str">
        <x:v>Dec 25</x:v>
      </x:c>
      <x:c r="E50" s="5" t="str">
        <x:v>Jan 26</x:v>
      </x:c>
      <x:c r="F50" s="5" t="str">
        <x:v>Feb 26</x:v>
      </x:c>
      <x:c r="G50" s="5" t="str">
        <x:v>Mar 26</x:v>
      </x:c>
      <x:c r="H50" s="5" t="str">
        <x:v>Apr 26</x:v>
      </x:c>
      <x:c r="I50" s="5" t="str">
        <x:v>May 26</x:v>
      </x:c>
      <x:c r="J50" s="5" t="str">
        <x:v>Jun 26</x:v>
      </x:c>
      <x:c r="K50" s="5" t="str">
        <x:v>Jul 26</x:v>
      </x:c>
      <x:c r="L50" s="5" t="str">
        <x:v>Aug 26</x:v>
      </x:c>
      <x:c r="M50" s="5" t="str">
        <x:v>Sept 26</x:v>
      </x:c>
      <x:c r="N50" s="5" t="str">
        <x:v>Period subtotal</x:v>
      </x:c>
    </x:row>
    <x:row r="51" ht="23" customHeight="1">
      <x:c r="A51" s="2" t="str">
        <x:v>Lodge 01</x:v>
      </x:c>
      <x:c r="B51" s="25" t="n">
        <x:f>IF(COUNTIFS('Bill details'!$A$6:$A$225,$A51,'Bill details'!$B$6:$B$225,"2025-10")=0,"",SUMIFS('Bill details'!$L$6:$L$225,'Bill details'!$A$6:$A$225,$A51,'Bill details'!$B$6:$B$225,"2025-10"))</x:f>
        <x:v>225.51</x:v>
      </x:c>
      <x:c r="C51" s="25" t="n">
        <x:f>IF(COUNTIFS('Bill details'!$A$6:$A$225,$A51,'Bill details'!$B$6:$B$225,"2025-11")=0,"",SUMIFS('Bill details'!$L$6:$L$225,'Bill details'!$A$6:$A$225,$A51,'Bill details'!$B$6:$B$225,"2025-11"))</x:f>
        <x:v>607.23</x:v>
      </x:c>
      <x:c r="D51" s="25" t="n">
        <x:f>IF(COUNTIFS('Bill details'!$A$6:$A$225,$A51,'Bill details'!$B$6:$B$225,"2025-12")=0,"",SUMIFS('Bill details'!$L$6:$L$225,'Bill details'!$A$6:$A$225,$A51,'Bill details'!$B$6:$B$225,"2025-12"))</x:f>
        <x:v>357.33</x:v>
      </x:c>
      <x:c r="E51" s="25" t="n">
        <x:f>IF(COUNTIFS('Bill details'!$A$6:$A$225,$A51,'Bill details'!$B$6:$B$225,"2026-01")=0,"",SUMIFS('Bill details'!$L$6:$L$225,'Bill details'!$A$6:$A$225,$A51,'Bill details'!$B$6:$B$225,"2026-01"))</x:f>
        <x:v>679.55</x:v>
      </x:c>
      <x:c r="F51" s="25" t="n">
        <x:f>IF(COUNTIFS('Bill details'!$A$6:$A$225,$A51,'Bill details'!$B$6:$B$225,"2026-02")=0,"",SUMIFS('Bill details'!$L$6:$L$225,'Bill details'!$A$6:$A$225,$A51,'Bill details'!$B$6:$B$225,"2026-02"))</x:f>
        <x:v>576.18</x:v>
      </x:c>
      <x:c r="G51" s="25" t="n">
        <x:f>IF(COUNTIFS('Bill details'!$A$6:$A$225,$A51,'Bill details'!$B$6:$B$225,"2026-03")=0,"",SUMIFS('Bill details'!$L$6:$L$225,'Bill details'!$A$6:$A$225,$A51,'Bill details'!$B$6:$B$225,"2026-03"))</x:f>
        <x:v>503.4</x:v>
      </x:c>
      <x:c r="H51" s="25" t="n">
        <x:f>IF(COUNTIFS('Bill details'!$A$6:$A$225,$A51,'Bill details'!$B$6:$B$225,"2026-04")=0,"",SUMIFS('Bill details'!$L$6:$L$225,'Bill details'!$A$6:$A$225,$A51,'Bill details'!$B$6:$B$225,"2026-04"))</x:f>
        <x:v>303.75</x:v>
      </x:c>
      <x:c r="I51" s="25" t="n">
        <x:f>IF(COUNTIFS('Bill details'!$A$6:$A$225,$A51,'Bill details'!$B$6:$B$225,"2026-05")=0,"",SUMIFS('Bill details'!$L$6:$L$225,'Bill details'!$A$6:$A$225,$A51,'Bill details'!$B$6:$B$225,"2026-05"))</x:f>
        <x:v>295.34</x:v>
      </x:c>
      <x:c r="J51" s="25" t="n">
        <x:f>IF(COUNTIFS('Bill details'!$A$6:$A$225,$A51,'Bill details'!$B$6:$B$225,"2026-06")=0,"",SUMIFS('Bill details'!$L$6:$L$225,'Bill details'!$A$6:$A$225,$A51,'Bill details'!$B$6:$B$225,"2026-06"))</x:f>
        <x:v>302.16</x:v>
      </x:c>
      <x:c r="K51" s="25" t="n">
        <x:f>IF(COUNTIFS('Bill details'!$A$6:$A$225,$A51,'Bill details'!$B$6:$B$225,"2026-07")=0,"",SUMIFS('Bill details'!$L$6:$L$225,'Bill details'!$A$6:$A$225,$A51,'Bill details'!$B$6:$B$225,"2026-07"))</x:f>
        <x:v>321.35</x:v>
      </x:c>
      <x:c r="L51" s="25" t="n">
        <x:f>IF(COUNTIFS('Bill details'!$A$6:$A$225,$A51,'Bill details'!$B$6:$B$225,"2026-08")=0,"",SUMIFS('Bill details'!$L$6:$L$225,'Bill details'!$A$6:$A$225,$A51,'Bill details'!$B$6:$B$225,"2026-08"))</x:f>
        <x:v>36.99</x:v>
      </x:c>
      <x:c r="M51" s="25" t="n">
        <x:f>IF(COUNTIFS('Bill details'!$A$6:$A$225,$A51,'Bill details'!$B$6:$B$225,"2026-09")=0,"",SUMIFS('Bill details'!$L$6:$L$225,'Bill details'!$A$6:$A$225,$A51,'Bill details'!$B$6:$B$225,"2026-09"))</x:f>
        <x:v>290.63</x:v>
      </x:c>
      <x:c r="N51" s="25" t="n">
        <x:f>SUM(B51:M51)</x:f>
        <x:v>4499.42</x:v>
      </x:c>
    </x:row>
    <x:row r="52" ht="23" customHeight="1">
      <x:c r="A52" s="2" t="str">
        <x:v>Lodge 02</x:v>
      </x:c>
      <x:c r="B52" s="25" t="n">
        <x:f>IF(COUNTIFS('Bill details'!$A$6:$A$225,$A52,'Bill details'!$B$6:$B$225,"2025-10")=0,"",SUMIFS('Bill details'!$L$6:$L$225,'Bill details'!$A$6:$A$225,$A52,'Bill details'!$B$6:$B$225,"2025-10"))</x:f>
        <x:v>363.19</x:v>
      </x:c>
      <x:c r="C52" s="25" t="n">
        <x:f>IF(COUNTIFS('Bill details'!$A$6:$A$225,$A52,'Bill details'!$B$6:$B$225,"2025-11")=0,"",SUMIFS('Bill details'!$L$6:$L$225,'Bill details'!$A$6:$A$225,$A52,'Bill details'!$B$6:$B$225,"2025-11"))</x:f>
        <x:v>481.96</x:v>
      </x:c>
      <x:c r="D52" s="25" t="n">
        <x:f>IF(COUNTIFS('Bill details'!$A$6:$A$225,$A52,'Bill details'!$B$6:$B$225,"2025-12")=0,"",SUMIFS('Bill details'!$L$6:$L$225,'Bill details'!$A$6:$A$225,$A52,'Bill details'!$B$6:$B$225,"2025-12"))</x:f>
        <x:v>385.18</x:v>
      </x:c>
      <x:c r="E52" s="27" t="n">
        <x:f>IF(COUNTIFS('Bill details'!$A$6:$A$225,$A52,'Bill details'!$B$6:$B$225,"2026-01")=0,"",SUMIFS('Bill details'!$L$6:$L$225,'Bill details'!$A$6:$A$225,$A52,'Bill details'!$B$6:$B$225,"2026-01"))</x:f>
        <x:v>553.72</x:v>
      </x:c>
      <x:c r="F52" s="25" t="str">
        <x:f>IF(COUNTIFS('Bill details'!$A$6:$A$225,$A52,'Bill details'!$B$6:$B$225,"2026-02")=0,"",SUMIFS('Bill details'!$L$6:$L$225,'Bill details'!$A$6:$A$225,$A52,'Bill details'!$B$6:$B$225,"2026-02"))</x:f>
      </x:c>
      <x:c r="G52" s="25" t="n">
        <x:f>IF(COUNTIFS('Bill details'!$A$6:$A$225,$A52,'Bill details'!$B$6:$B$225,"2026-03")=0,"",SUMIFS('Bill details'!$L$6:$L$225,'Bill details'!$A$6:$A$225,$A52,'Bill details'!$B$6:$B$225,"2026-03"))</x:f>
        <x:v>335.75</x:v>
      </x:c>
      <x:c r="H52" s="25" t="n">
        <x:f>IF(COUNTIFS('Bill details'!$A$6:$A$225,$A52,'Bill details'!$B$6:$B$225,"2026-04")=0,"",SUMIFS('Bill details'!$L$6:$L$225,'Bill details'!$A$6:$A$225,$A52,'Bill details'!$B$6:$B$225,"2026-04"))</x:f>
        <x:v>288.21</x:v>
      </x:c>
      <x:c r="I52" s="25" t="n">
        <x:f>IF(COUNTIFS('Bill details'!$A$6:$A$225,$A52,'Bill details'!$B$6:$B$225,"2026-05")=0,"",SUMIFS('Bill details'!$L$6:$L$225,'Bill details'!$A$6:$A$225,$A52,'Bill details'!$B$6:$B$225,"2026-05"))</x:f>
        <x:v>362.63</x:v>
      </x:c>
      <x:c r="J52" s="25" t="n">
        <x:f>IF(COUNTIFS('Bill details'!$A$6:$A$225,$A52,'Bill details'!$B$6:$B$225,"2026-06")=0,"",SUMIFS('Bill details'!$L$6:$L$225,'Bill details'!$A$6:$A$225,$A52,'Bill details'!$B$6:$B$225,"2026-06"))</x:f>
        <x:v>230.65</x:v>
      </x:c>
      <x:c r="K52" s="25" t="n">
        <x:f>IF(COUNTIFS('Bill details'!$A$6:$A$225,$A52,'Bill details'!$B$6:$B$225,"2026-07")=0,"",SUMIFS('Bill details'!$L$6:$L$225,'Bill details'!$A$6:$A$225,$A52,'Bill details'!$B$6:$B$225,"2026-07"))</x:f>
        <x:v>254.25</x:v>
      </x:c>
      <x:c r="L52" s="25" t="n">
        <x:f>IF(COUNTIFS('Bill details'!$A$6:$A$225,$A52,'Bill details'!$B$6:$B$225,"2026-08")=0,"",SUMIFS('Bill details'!$L$6:$L$225,'Bill details'!$A$6:$A$225,$A52,'Bill details'!$B$6:$B$225,"2026-08"))</x:f>
        <x:v>284.21</x:v>
      </x:c>
      <x:c r="M52" s="25" t="n">
        <x:f>IF(COUNTIFS('Bill details'!$A$6:$A$225,$A52,'Bill details'!$B$6:$B$225,"2026-09")=0,"",SUMIFS('Bill details'!$L$6:$L$225,'Bill details'!$A$6:$A$225,$A52,'Bill details'!$B$6:$B$225,"2026-09"))</x:f>
        <x:v>263.1</x:v>
      </x:c>
      <x:c r="N52" s="25" t="n">
        <x:f>SUM(B52:M52)</x:f>
        <x:v>3802.8500000000004</x:v>
      </x:c>
    </x:row>
    <x:row r="53" ht="23" customHeight="1">
      <x:c r="A53" s="2" t="str">
        <x:v>Lodge 03</x:v>
      </x:c>
      <x:c r="B53" s="25" t="n">
        <x:f>IF(COUNTIFS('Bill details'!$A$6:$A$225,$A53,'Bill details'!$B$6:$B$225,"2025-10")=0,"",SUMIFS('Bill details'!$L$6:$L$225,'Bill details'!$A$6:$A$225,$A53,'Bill details'!$B$6:$B$225,"2025-10"))</x:f>
        <x:v>240.21</x:v>
      </x:c>
      <x:c r="C53" s="25" t="n">
        <x:f>IF(COUNTIFS('Bill details'!$A$6:$A$225,$A53,'Bill details'!$B$6:$B$225,"2025-11")=0,"",SUMIFS('Bill details'!$L$6:$L$225,'Bill details'!$A$6:$A$225,$A53,'Bill details'!$B$6:$B$225,"2025-11"))</x:f>
        <x:v>465.7</x:v>
      </x:c>
      <x:c r="D53" s="25" t="n">
        <x:f>IF(COUNTIFS('Bill details'!$A$6:$A$225,$A53,'Bill details'!$B$6:$B$225,"2025-12")=0,"",SUMIFS('Bill details'!$L$6:$L$225,'Bill details'!$A$6:$A$225,$A53,'Bill details'!$B$6:$B$225,"2025-12"))</x:f>
        <x:v>289.01</x:v>
      </x:c>
      <x:c r="E53" s="25" t="n">
        <x:f>IF(COUNTIFS('Bill details'!$A$6:$A$225,$A53,'Bill details'!$B$6:$B$225,"2026-01")=0,"",SUMIFS('Bill details'!$L$6:$L$225,'Bill details'!$A$6:$A$225,$A53,'Bill details'!$B$6:$B$225,"2026-01"))</x:f>
        <x:v>507.36</x:v>
      </x:c>
      <x:c r="F53" s="25" t="n">
        <x:f>IF(COUNTIFS('Bill details'!$A$6:$A$225,$A53,'Bill details'!$B$6:$B$225,"2026-02")=0,"",SUMIFS('Bill details'!$L$6:$L$225,'Bill details'!$A$6:$A$225,$A53,'Bill details'!$B$6:$B$225,"2026-02"))</x:f>
        <x:v>339.91</x:v>
      </x:c>
      <x:c r="G53" s="25" t="n">
        <x:f>IF(COUNTIFS('Bill details'!$A$6:$A$225,$A53,'Bill details'!$B$6:$B$225,"2026-03")=0,"",SUMIFS('Bill details'!$L$6:$L$225,'Bill details'!$A$6:$A$225,$A53,'Bill details'!$B$6:$B$225,"2026-03"))</x:f>
        <x:v>268.51</x:v>
      </x:c>
      <x:c r="H53" s="25" t="n">
        <x:f>IF(COUNTIFS('Bill details'!$A$6:$A$225,$A53,'Bill details'!$B$6:$B$225,"2026-04")=0,"",SUMIFS('Bill details'!$L$6:$L$225,'Bill details'!$A$6:$A$225,$A53,'Bill details'!$B$6:$B$225,"2026-04"))</x:f>
        <x:v>244.05</x:v>
      </x:c>
      <x:c r="I53" s="25" t="n">
        <x:f>IF(COUNTIFS('Bill details'!$A$6:$A$225,$A53,'Bill details'!$B$6:$B$225,"2026-05")=0,"",SUMIFS('Bill details'!$L$6:$L$225,'Bill details'!$A$6:$A$225,$A53,'Bill details'!$B$6:$B$225,"2026-05"))</x:f>
        <x:v>169.6</x:v>
      </x:c>
      <x:c r="J53" s="25" t="n">
        <x:f>IF(COUNTIFS('Bill details'!$A$6:$A$225,$A53,'Bill details'!$B$6:$B$225,"2026-06")=0,"",SUMIFS('Bill details'!$L$6:$L$225,'Bill details'!$A$6:$A$225,$A53,'Bill details'!$B$6:$B$225,"2026-06"))</x:f>
        <x:v>201.92</x:v>
      </x:c>
      <x:c r="K53" s="25" t="n">
        <x:f>IF(COUNTIFS('Bill details'!$A$6:$A$225,$A53,'Bill details'!$B$6:$B$225,"2026-07")=0,"",SUMIFS('Bill details'!$L$6:$L$225,'Bill details'!$A$6:$A$225,$A53,'Bill details'!$B$6:$B$225,"2026-07"))</x:f>
        <x:v>222.58</x:v>
      </x:c>
      <x:c r="L53" s="25" t="n">
        <x:f>IF(COUNTIFS('Bill details'!$A$6:$A$225,$A53,'Bill details'!$B$6:$B$225,"2026-08")=0,"",SUMIFS('Bill details'!$L$6:$L$225,'Bill details'!$A$6:$A$225,$A53,'Bill details'!$B$6:$B$225,"2026-08"))</x:f>
        <x:v>51.28</x:v>
      </x:c>
      <x:c r="M53" s="25" t="n">
        <x:f>IF(COUNTIFS('Bill details'!$A$6:$A$225,$A53,'Bill details'!$B$6:$B$225,"2026-09")=0,"",SUMIFS('Bill details'!$L$6:$L$225,'Bill details'!$A$6:$A$225,$A53,'Bill details'!$B$6:$B$225,"2026-09"))</x:f>
        <x:v>204.93</x:v>
      </x:c>
      <x:c r="N53" s="25" t="n">
        <x:f>SUM(B53:M53)</x:f>
        <x:v>3205.06</x:v>
      </x:c>
    </x:row>
    <x:row r="54" ht="23" customHeight="1">
      <x:c r="A54" s="2" t="str">
        <x:v>Lodge 04</x:v>
      </x:c>
      <x:c r="B54" s="27" t="n">
        <x:f>IF(COUNTIFS('Bill details'!$A$6:$A$225,$A54,'Bill details'!$B$6:$B$225,"2025-10")=0,"",SUMIFS('Bill details'!$L$6:$L$225,'Bill details'!$A$6:$A$225,$A54,'Bill details'!$B$6:$B$225,"2025-10"))</x:f>
        <x:v>340.45</x:v>
      </x:c>
      <x:c r="C54" s="25" t="str">
        <x:f>IF(COUNTIFS('Bill details'!$A$6:$A$225,$A54,'Bill details'!$B$6:$B$225,"2025-11")=0,"",SUMIFS('Bill details'!$L$6:$L$225,'Bill details'!$A$6:$A$225,$A54,'Bill details'!$B$6:$B$225,"2025-11"))</x:f>
      </x:c>
      <x:c r="D54" s="27" t="n">
        <x:f>IF(COUNTIFS('Bill details'!$A$6:$A$225,$A54,'Bill details'!$B$6:$B$225,"2025-12")=0,"",SUMIFS('Bill details'!$L$6:$L$225,'Bill details'!$A$6:$A$225,$A54,'Bill details'!$B$6:$B$225,"2025-12"))</x:f>
        <x:v>320.59</x:v>
      </x:c>
      <x:c r="E54" s="27" t="n">
        <x:f>IF(COUNTIFS('Bill details'!$A$6:$A$225,$A54,'Bill details'!$B$6:$B$225,"2026-01")=0,"",SUMIFS('Bill details'!$L$6:$L$225,'Bill details'!$A$6:$A$225,$A54,'Bill details'!$B$6:$B$225,"2026-01"))</x:f>
        <x:v>557.73</x:v>
      </x:c>
      <x:c r="F54" s="27" t="n">
        <x:f>IF(COUNTIFS('Bill details'!$A$6:$A$225,$A54,'Bill details'!$B$6:$B$225,"2026-02")=0,"",SUMIFS('Bill details'!$L$6:$L$225,'Bill details'!$A$6:$A$225,$A54,'Bill details'!$B$6:$B$225,"2026-02"))</x:f>
        <x:v>387.23</x:v>
      </x:c>
      <x:c r="G54" s="25" t="n">
        <x:f>IF(COUNTIFS('Bill details'!$A$6:$A$225,$A54,'Bill details'!$B$6:$B$225,"2026-03")=0,"",SUMIFS('Bill details'!$L$6:$L$225,'Bill details'!$A$6:$A$225,$A54,'Bill details'!$B$6:$B$225,"2026-03"))</x:f>
        <x:v>518.78</x:v>
      </x:c>
      <x:c r="H54" s="25" t="n">
        <x:f>IF(COUNTIFS('Bill details'!$A$6:$A$225,$A54,'Bill details'!$B$6:$B$225,"2026-04")=0,"",SUMIFS('Bill details'!$L$6:$L$225,'Bill details'!$A$6:$A$225,$A54,'Bill details'!$B$6:$B$225,"2026-04"))</x:f>
        <x:v>326.17</x:v>
      </x:c>
      <x:c r="I54" s="25" t="n">
        <x:f>IF(COUNTIFS('Bill details'!$A$6:$A$225,$A54,'Bill details'!$B$6:$B$225,"2026-05")=0,"",SUMIFS('Bill details'!$L$6:$L$225,'Bill details'!$A$6:$A$225,$A54,'Bill details'!$B$6:$B$225,"2026-05"))</x:f>
        <x:v>314.24</x:v>
      </x:c>
      <x:c r="J54" s="25" t="n">
        <x:f>IF(COUNTIFS('Bill details'!$A$6:$A$225,$A54,'Bill details'!$B$6:$B$225,"2026-06")=0,"",SUMIFS('Bill details'!$L$6:$L$225,'Bill details'!$A$6:$A$225,$A54,'Bill details'!$B$6:$B$225,"2026-06"))</x:f>
        <x:v>265.78</x:v>
      </x:c>
      <x:c r="K54" s="25" t="n">
        <x:f>IF(COUNTIFS('Bill details'!$A$6:$A$225,$A54,'Bill details'!$B$6:$B$225,"2026-07")=0,"",SUMIFS('Bill details'!$L$6:$L$225,'Bill details'!$A$6:$A$225,$A54,'Bill details'!$B$6:$B$225,"2026-07"))</x:f>
        <x:v>292.98</x:v>
      </x:c>
      <x:c r="L54" s="25" t="n">
        <x:f>IF(COUNTIFS('Bill details'!$A$6:$A$225,$A54,'Bill details'!$B$6:$B$225,"2026-08")=0,"",SUMIFS('Bill details'!$L$6:$L$225,'Bill details'!$A$6:$A$225,$A54,'Bill details'!$B$6:$B$225,"2026-08"))</x:f>
        <x:v>91.91</x:v>
      </x:c>
      <x:c r="M54" s="25" t="n">
        <x:f>IF(COUNTIFS('Bill details'!$A$6:$A$225,$A54,'Bill details'!$B$6:$B$225,"2026-09")=0,"",SUMIFS('Bill details'!$L$6:$L$225,'Bill details'!$A$6:$A$225,$A54,'Bill details'!$B$6:$B$225,"2026-09"))</x:f>
        <x:v>272.73</x:v>
      </x:c>
      <x:c r="N54" s="25" t="n">
        <x:f>SUM(B54:M54)</x:f>
        <x:v>3688.5899999999992</x:v>
      </x:c>
    </x:row>
    <x:row r="55" ht="23" customHeight="1">
      <x:c r="A55" s="2" t="str">
        <x:v>Lodge 05</x:v>
      </x:c>
      <x:c r="B55" s="25" t="n">
        <x:f>IF(COUNTIFS('Bill details'!$A$6:$A$225,$A55,'Bill details'!$B$6:$B$225,"2025-10")=0,"",SUMIFS('Bill details'!$L$6:$L$225,'Bill details'!$A$6:$A$225,$A55,'Bill details'!$B$6:$B$225,"2025-10"))</x:f>
        <x:v>120.35</x:v>
      </x:c>
      <x:c r="C55" s="25" t="n">
        <x:f>IF(COUNTIFS('Bill details'!$A$6:$A$225,$A55,'Bill details'!$B$6:$B$225,"2025-11")=0,"",SUMIFS('Bill details'!$L$6:$L$225,'Bill details'!$A$6:$A$225,$A55,'Bill details'!$B$6:$B$225,"2025-11"))</x:f>
        <x:v>160.61</x:v>
      </x:c>
      <x:c r="D55" s="25" t="n">
        <x:f>IF(COUNTIFS('Bill details'!$A$6:$A$225,$A55,'Bill details'!$B$6:$B$225,"2025-12")=0,"",SUMIFS('Bill details'!$L$6:$L$225,'Bill details'!$A$6:$A$225,$A55,'Bill details'!$B$6:$B$225,"2025-12"))</x:f>
        <x:v>180.41</x:v>
      </x:c>
      <x:c r="E55" s="25" t="n">
        <x:f>IF(COUNTIFS('Bill details'!$A$6:$A$225,$A55,'Bill details'!$B$6:$B$225,"2026-01")=0,"",SUMIFS('Bill details'!$L$6:$L$225,'Bill details'!$A$6:$A$225,$A55,'Bill details'!$B$6:$B$225,"2026-01"))</x:f>
        <x:v>68.88</x:v>
      </x:c>
      <x:c r="F55" s="25" t="n">
        <x:f>IF(COUNTIFS('Bill details'!$A$6:$A$225,$A55,'Bill details'!$B$6:$B$225,"2026-02")=0,"",SUMIFS('Bill details'!$L$6:$L$225,'Bill details'!$A$6:$A$225,$A55,'Bill details'!$B$6:$B$225,"2026-02"))</x:f>
        <x:v>163.32</x:v>
      </x:c>
      <x:c r="G55" s="25" t="n">
        <x:f>IF(COUNTIFS('Bill details'!$A$6:$A$225,$A55,'Bill details'!$B$6:$B$225,"2026-03")=0,"",SUMIFS('Bill details'!$L$6:$L$225,'Bill details'!$A$6:$A$225,$A55,'Bill details'!$B$6:$B$225,"2026-03"))</x:f>
        <x:v>313.86</x:v>
      </x:c>
      <x:c r="H55" s="25" t="n">
        <x:f>IF(COUNTIFS('Bill details'!$A$6:$A$225,$A55,'Bill details'!$B$6:$B$225,"2026-04")=0,"",SUMIFS('Bill details'!$L$6:$L$225,'Bill details'!$A$6:$A$225,$A55,'Bill details'!$B$6:$B$225,"2026-04"))</x:f>
        <x:v>193.83</x:v>
      </x:c>
      <x:c r="I55" s="25" t="n">
        <x:f>IF(COUNTIFS('Bill details'!$A$6:$A$225,$A55,'Bill details'!$B$6:$B$225,"2026-05")=0,"",SUMIFS('Bill details'!$L$6:$L$225,'Bill details'!$A$6:$A$225,$A55,'Bill details'!$B$6:$B$225,"2026-05"))</x:f>
        <x:v>182.95</x:v>
      </x:c>
      <x:c r="J55" s="25" t="n">
        <x:f>IF(COUNTIFS('Bill details'!$A$6:$A$225,$A55,'Bill details'!$B$6:$B$225,"2026-06")=0,"",SUMIFS('Bill details'!$L$6:$L$225,'Bill details'!$A$6:$A$225,$A55,'Bill details'!$B$6:$B$225,"2026-06"))</x:f>
        <x:v>143.74</x:v>
      </x:c>
      <x:c r="K55" s="25" t="n">
        <x:f>IF(COUNTIFS('Bill details'!$A$6:$A$225,$A55,'Bill details'!$B$6:$B$225,"2026-07")=0,"",SUMIFS('Bill details'!$L$6:$L$225,'Bill details'!$A$6:$A$225,$A55,'Bill details'!$B$6:$B$225,"2026-07"))</x:f>
        <x:v>156.56</x:v>
      </x:c>
      <x:c r="L55" s="25" t="n">
        <x:f>IF(COUNTIFS('Bill details'!$A$6:$A$225,$A55,'Bill details'!$B$6:$B$225,"2026-08")=0,"",SUMIFS('Bill details'!$L$6:$L$225,'Bill details'!$A$6:$A$225,$A55,'Bill details'!$B$6:$B$225,"2026-08"))</x:f>
        <x:v>186.06</x:v>
      </x:c>
      <x:c r="M55" s="25" t="n">
        <x:f>IF(COUNTIFS('Bill details'!$A$6:$A$225,$A55,'Bill details'!$B$6:$B$225,"2026-09")=0,"",SUMIFS('Bill details'!$L$6:$L$225,'Bill details'!$A$6:$A$225,$A55,'Bill details'!$B$6:$B$225,"2026-09"))</x:f>
        <x:v>159.08</x:v>
      </x:c>
      <x:c r="N55" s="25" t="n">
        <x:f>SUM(B55:M55)</x:f>
        <x:v>2029.6499999999999</x:v>
      </x:c>
    </x:row>
    <x:row r="56" ht="23" customHeight="1">
      <x:c r="A56" s="2" t="str">
        <x:v>Lodge 08</x:v>
      </x:c>
      <x:c r="B56" s="25" t="n">
        <x:f>IF(COUNTIFS('Bill details'!$A$6:$A$225,$A56,'Bill details'!$B$6:$B$225,"2025-10")=0,"",SUMIFS('Bill details'!$L$6:$L$225,'Bill details'!$A$6:$A$225,$A56,'Bill details'!$B$6:$B$225,"2025-10"))</x:f>
        <x:v>169.43</x:v>
      </x:c>
      <x:c r="C56" s="25" t="n">
        <x:f>IF(COUNTIFS('Bill details'!$A$6:$A$225,$A56,'Bill details'!$B$6:$B$225,"2025-11")=0,"",SUMIFS('Bill details'!$L$6:$L$225,'Bill details'!$A$6:$A$225,$A56,'Bill details'!$B$6:$B$225,"2025-11"))</x:f>
        <x:v>238.4</x:v>
      </x:c>
      <x:c r="D56" s="25" t="n">
        <x:f>IF(COUNTIFS('Bill details'!$A$6:$A$225,$A56,'Bill details'!$B$6:$B$225,"2025-12")=0,"",SUMIFS('Bill details'!$L$6:$L$225,'Bill details'!$A$6:$A$225,$A56,'Bill details'!$B$6:$B$225,"2025-12"))</x:f>
        <x:v>189.2</x:v>
      </x:c>
      <x:c r="E56" s="25" t="n">
        <x:f>IF(COUNTIFS('Bill details'!$A$6:$A$225,$A56,'Bill details'!$B$6:$B$225,"2026-01")=0,"",SUMIFS('Bill details'!$L$6:$L$225,'Bill details'!$A$6:$A$225,$A56,'Bill details'!$B$6:$B$225,"2026-01"))</x:f>
        <x:v>165.13</x:v>
      </x:c>
      <x:c r="F56" s="25" t="n">
        <x:f>IF(COUNTIFS('Bill details'!$A$6:$A$225,$A56,'Bill details'!$B$6:$B$225,"2026-02")=0,"",SUMIFS('Bill details'!$L$6:$L$225,'Bill details'!$A$6:$A$225,$A56,'Bill details'!$B$6:$B$225,"2026-02"))</x:f>
        <x:v>215.19</x:v>
      </x:c>
      <x:c r="G56" s="25" t="n">
        <x:f>IF(COUNTIFS('Bill details'!$A$6:$A$225,$A56,'Bill details'!$B$6:$B$225,"2026-03")=0,"",SUMIFS('Bill details'!$L$6:$L$225,'Bill details'!$A$6:$A$225,$A56,'Bill details'!$B$6:$B$225,"2026-03"))</x:f>
        <x:v>318.32</x:v>
      </x:c>
      <x:c r="H56" s="25" t="n">
        <x:f>IF(COUNTIFS('Bill details'!$A$6:$A$225,$A56,'Bill details'!$B$6:$B$225,"2026-04")=0,"",SUMIFS('Bill details'!$L$6:$L$225,'Bill details'!$A$6:$A$225,$A56,'Bill details'!$B$6:$B$225,"2026-04"))</x:f>
        <x:v>165.52</x:v>
      </x:c>
      <x:c r="I56" s="25" t="n">
        <x:f>IF(COUNTIFS('Bill details'!$A$6:$A$225,$A56,'Bill details'!$B$6:$B$225,"2026-05")=0,"",SUMIFS('Bill details'!$L$6:$L$225,'Bill details'!$A$6:$A$225,$A56,'Bill details'!$B$6:$B$225,"2026-05"))</x:f>
        <x:v>178.16</x:v>
      </x:c>
      <x:c r="J56" s="25" t="str">
        <x:f>IF(COUNTIFS('Bill details'!$A$6:$A$225,$A56,'Bill details'!$B$6:$B$225,"2026-06")=0,"",SUMIFS('Bill details'!$L$6:$L$225,'Bill details'!$A$6:$A$225,$A56,'Bill details'!$B$6:$B$225,"2026-06"))</x:f>
      </x:c>
      <x:c r="K56" s="25" t="n">
        <x:f>IF(COUNTIFS('Bill details'!$A$6:$A$225,$A56,'Bill details'!$B$6:$B$225,"2026-07")=0,"",SUMIFS('Bill details'!$L$6:$L$225,'Bill details'!$A$6:$A$225,$A56,'Bill details'!$B$6:$B$225,"2026-07"))</x:f>
        <x:v>166.07</x:v>
      </x:c>
      <x:c r="L56" s="25" t="n">
        <x:f>IF(COUNTIFS('Bill details'!$A$6:$A$225,$A56,'Bill details'!$B$6:$B$225,"2026-08")=0,"",SUMIFS('Bill details'!$L$6:$L$225,'Bill details'!$A$6:$A$225,$A56,'Bill details'!$B$6:$B$225,"2026-08"))</x:f>
        <x:v>133.54</x:v>
      </x:c>
      <x:c r="M56" s="25" t="n">
        <x:f>IF(COUNTIFS('Bill details'!$A$6:$A$225,$A56,'Bill details'!$B$6:$B$225,"2026-09")=0,"",SUMIFS('Bill details'!$L$6:$L$225,'Bill details'!$A$6:$A$225,$A56,'Bill details'!$B$6:$B$225,"2026-09"))</x:f>
        <x:v>159.69</x:v>
      </x:c>
      <x:c r="N56" s="25" t="n">
        <x:f>SUM(B56:M56)</x:f>
        <x:v>2098.6499999999996</x:v>
      </x:c>
    </x:row>
    <x:row r="57" ht="23" customHeight="1">
      <x:c r="A57" s="2" t="str">
        <x:v>Lodge 09</x:v>
      </x:c>
      <x:c r="B57" s="25" t="n">
        <x:f>IF(COUNTIFS('Bill details'!$A$6:$A$225,$A57,'Bill details'!$B$6:$B$225,"2025-10")=0,"",SUMIFS('Bill details'!$L$6:$L$225,'Bill details'!$A$6:$A$225,$A57,'Bill details'!$B$6:$B$225,"2025-10"))</x:f>
        <x:v>579.46</x:v>
      </x:c>
      <x:c r="C57" s="25" t="n">
        <x:f>IF(COUNTIFS('Bill details'!$A$6:$A$225,$A57,'Bill details'!$B$6:$B$225,"2025-11")=0,"",SUMIFS('Bill details'!$L$6:$L$225,'Bill details'!$A$6:$A$225,$A57,'Bill details'!$B$6:$B$225,"2025-11"))</x:f>
        <x:v>496.25</x:v>
      </x:c>
      <x:c r="D57" s="27" t="n">
        <x:f>IF(COUNTIFS('Bill details'!$A$6:$A$225,$A57,'Bill details'!$B$6:$B$225,"2025-12")=0,"",SUMIFS('Bill details'!$L$6:$L$225,'Bill details'!$A$6:$A$225,$A57,'Bill details'!$B$6:$B$225,"2025-12"))</x:f>
        <x:v>291.07</x:v>
      </x:c>
      <x:c r="E57" s="25" t="str">
        <x:f>IF(COUNTIFS('Bill details'!$A$6:$A$225,$A57,'Bill details'!$B$6:$B$225,"2026-01")=0,"",SUMIFS('Bill details'!$L$6:$L$225,'Bill details'!$A$6:$A$225,$A57,'Bill details'!$B$6:$B$225,"2026-01"))</x:f>
      </x:c>
      <x:c r="F57" s="25" t="n">
        <x:f>IF(COUNTIFS('Bill details'!$A$6:$A$225,$A57,'Bill details'!$B$6:$B$225,"2026-02")=0,"",SUMIFS('Bill details'!$L$6:$L$225,'Bill details'!$A$6:$A$225,$A57,'Bill details'!$B$6:$B$225,"2026-02"))</x:f>
        <x:v>39.2</x:v>
      </x:c>
      <x:c r="G57" s="25" t="n">
        <x:f>IF(COUNTIFS('Bill details'!$A$6:$A$225,$A57,'Bill details'!$B$6:$B$225,"2026-03")=0,"",SUMIFS('Bill details'!$L$6:$L$225,'Bill details'!$A$6:$A$225,$A57,'Bill details'!$B$6:$B$225,"2026-03"))</x:f>
        <x:v>353.56</x:v>
      </x:c>
      <x:c r="H57" s="25" t="n">
        <x:f>IF(COUNTIFS('Bill details'!$A$6:$A$225,$A57,'Bill details'!$B$6:$B$225,"2026-04")=0,"",SUMIFS('Bill details'!$L$6:$L$225,'Bill details'!$A$6:$A$225,$A57,'Bill details'!$B$6:$B$225,"2026-04"))</x:f>
        <x:v>210.42</x:v>
      </x:c>
      <x:c r="I57" s="25" t="n">
        <x:f>IF(COUNTIFS('Bill details'!$A$6:$A$225,$A57,'Bill details'!$B$6:$B$225,"2026-05")=0,"",SUMIFS('Bill details'!$L$6:$L$225,'Bill details'!$A$6:$A$225,$A57,'Bill details'!$B$6:$B$225,"2026-05"))</x:f>
        <x:v>263.59</x:v>
      </x:c>
      <x:c r="J57" s="25" t="n">
        <x:f>IF(COUNTIFS('Bill details'!$A$6:$A$225,$A57,'Bill details'!$B$6:$B$225,"2026-06")=0,"",SUMIFS('Bill details'!$L$6:$L$225,'Bill details'!$A$6:$A$225,$A57,'Bill details'!$B$6:$B$225,"2026-06"))</x:f>
        <x:v>165.9</x:v>
      </x:c>
      <x:c r="K57" s="25" t="n">
        <x:f>IF(COUNTIFS('Bill details'!$A$6:$A$225,$A57,'Bill details'!$B$6:$B$225,"2026-07")=0,"",SUMIFS('Bill details'!$L$6:$L$225,'Bill details'!$A$6:$A$225,$A57,'Bill details'!$B$6:$B$225,"2026-07"))</x:f>
        <x:v>182.88</x:v>
      </x:c>
      <x:c r="L57" s="25" t="n">
        <x:f>IF(COUNTIFS('Bill details'!$A$6:$A$225,$A57,'Bill details'!$B$6:$B$225,"2026-08")=0,"",SUMIFS('Bill details'!$L$6:$L$225,'Bill details'!$A$6:$A$225,$A57,'Bill details'!$B$6:$B$225,"2026-08"))</x:f>
        <x:v>68.03</x:v>
      </x:c>
      <x:c r="M57" s="25" t="n">
        <x:f>IF(COUNTIFS('Bill details'!$A$6:$A$225,$A57,'Bill details'!$B$6:$B$225,"2026-09")=0,"",SUMIFS('Bill details'!$L$6:$L$225,'Bill details'!$A$6:$A$225,$A57,'Bill details'!$B$6:$B$225,"2026-09"))</x:f>
        <x:v>171.71</x:v>
      </x:c>
      <x:c r="N57" s="25" t="n">
        <x:f>SUM(B57:M57)</x:f>
        <x:v>2822.0700000000006</x:v>
      </x:c>
    </x:row>
    <x:row r="58" ht="23" customHeight="1">
      <x:c r="A58" s="2" t="str">
        <x:v>Lodge 10</x:v>
      </x:c>
      <x:c r="B58" s="27" t="n">
        <x:f>IF(COUNTIFS('Bill details'!$A$6:$A$225,$A58,'Bill details'!$B$6:$B$225,"2025-10")=0,"",SUMIFS('Bill details'!$L$6:$L$225,'Bill details'!$A$6:$A$225,$A58,'Bill details'!$B$6:$B$225,"2025-10"))</x:f>
        <x:v>78.75</x:v>
      </x:c>
      <x:c r="C58" s="27" t="n">
        <x:f>IF(COUNTIFS('Bill details'!$A$6:$A$225,$A58,'Bill details'!$B$6:$B$225,"2025-11")=0,"",SUMIFS('Bill details'!$L$6:$L$225,'Bill details'!$A$6:$A$225,$A58,'Bill details'!$B$6:$B$225,"2025-11"))</x:f>
        <x:v>258.85</x:v>
      </x:c>
      <x:c r="D58" s="27" t="n">
        <x:f>IF(COUNTIFS('Bill details'!$A$6:$A$225,$A58,'Bill details'!$B$6:$B$225,"2025-12")=0,"",SUMIFS('Bill details'!$L$6:$L$225,'Bill details'!$A$6:$A$225,$A58,'Bill details'!$B$6:$B$225,"2025-12"))</x:f>
        <x:v>260.28</x:v>
      </x:c>
      <x:c r="E58" s="25" t="str">
        <x:f>IF(COUNTIFS('Bill details'!$A$6:$A$225,$A58,'Bill details'!$B$6:$B$225,"2026-01")=0,"",SUMIFS('Bill details'!$L$6:$L$225,'Bill details'!$A$6:$A$225,$A58,'Bill details'!$B$6:$B$225,"2026-01"))</x:f>
      </x:c>
      <x:c r="F58" s="25" t="n">
        <x:f>IF(COUNTIFS('Bill details'!$A$6:$A$225,$A58,'Bill details'!$B$6:$B$225,"2026-02")=0,"",SUMIFS('Bill details'!$L$6:$L$225,'Bill details'!$A$6:$A$225,$A58,'Bill details'!$B$6:$B$225,"2026-02"))</x:f>
        <x:v>361.79</x:v>
      </x:c>
      <x:c r="G58" s="25" t="n">
        <x:f>IF(COUNTIFS('Bill details'!$A$6:$A$225,$A58,'Bill details'!$B$6:$B$225,"2026-03")=0,"",SUMIFS('Bill details'!$L$6:$L$225,'Bill details'!$A$6:$A$225,$A58,'Bill details'!$B$6:$B$225,"2026-03"))</x:f>
        <x:v>369.8</x:v>
      </x:c>
      <x:c r="H58" s="25" t="n">
        <x:f>IF(COUNTIFS('Bill details'!$A$6:$A$225,$A58,'Bill details'!$B$6:$B$225,"2026-04")=0,"",SUMIFS('Bill details'!$L$6:$L$225,'Bill details'!$A$6:$A$225,$A58,'Bill details'!$B$6:$B$225,"2026-04"))</x:f>
        <x:v>255.66</x:v>
      </x:c>
      <x:c r="I58" s="25" t="n">
        <x:f>IF(COUNTIFS('Bill details'!$A$6:$A$225,$A58,'Bill details'!$B$6:$B$225,"2026-05")=0,"",SUMIFS('Bill details'!$L$6:$L$225,'Bill details'!$A$6:$A$225,$A58,'Bill details'!$B$6:$B$225,"2026-05"))</x:f>
        <x:v>242.93</x:v>
      </x:c>
      <x:c r="J58" s="27" t="n">
        <x:f>IF(COUNTIFS('Bill details'!$A$6:$A$225,$A58,'Bill details'!$B$6:$B$225,"2026-06")=0,"",SUMIFS('Bill details'!$L$6:$L$225,'Bill details'!$A$6:$A$225,$A58,'Bill details'!$B$6:$B$225,"2026-06"))</x:f>
        <x:v>212.02</x:v>
      </x:c>
      <x:c r="K58" s="27" t="n">
        <x:f>IF(COUNTIFS('Bill details'!$A$6:$A$225,$A58,'Bill details'!$B$6:$B$225,"2026-07")=0,"",SUMIFS('Bill details'!$L$6:$L$225,'Bill details'!$A$6:$A$225,$A58,'Bill details'!$B$6:$B$225,"2026-07"))</x:f>
        <x:v>233.71</x:v>
      </x:c>
      <x:c r="L58" s="25" t="str">
        <x:f>IF(COUNTIFS('Bill details'!$A$6:$A$225,$A58,'Bill details'!$B$6:$B$225,"2026-08")=0,"",SUMIFS('Bill details'!$L$6:$L$225,'Bill details'!$A$6:$A$225,$A58,'Bill details'!$B$6:$B$225,"2026-08"))</x:f>
      </x:c>
      <x:c r="M58" s="25" t="n">
        <x:f>IF(COUNTIFS('Bill details'!$A$6:$A$225,$A58,'Bill details'!$B$6:$B$225,"2026-09")=0,"",SUMIFS('Bill details'!$L$6:$L$225,'Bill details'!$A$6:$A$225,$A58,'Bill details'!$B$6:$B$225,"2026-09"))</x:f>
        <x:v>191.23</x:v>
      </x:c>
      <x:c r="N58" s="25" t="n">
        <x:f>SUM(B58:M58)</x:f>
        <x:v>2465.02</x:v>
      </x:c>
    </x:row>
    <x:row r="59" ht="23" customHeight="1">
      <x:c r="A59" s="2" t="str">
        <x:v>Lodge 12</x:v>
      </x:c>
      <x:c r="B59" s="27" t="n">
        <x:f>IF(COUNTIFS('Bill details'!$A$6:$A$225,$A59,'Bill details'!$B$6:$B$225,"2025-10")=0,"",SUMIFS('Bill details'!$L$6:$L$225,'Bill details'!$A$6:$A$225,$A59,'Bill details'!$B$6:$B$225,"2025-10"))</x:f>
        <x:v>260.21999999999997</x:v>
      </x:c>
      <x:c r="C59" s="27" t="n">
        <x:f>IF(COUNTIFS('Bill details'!$A$6:$A$225,$A59,'Bill details'!$B$6:$B$225,"2025-11")=0,"",SUMIFS('Bill details'!$L$6:$L$225,'Bill details'!$A$6:$A$225,$A59,'Bill details'!$B$6:$B$225,"2025-11"))</x:f>
        <x:v>292.96</x:v>
      </x:c>
      <x:c r="D59" s="27" t="n">
        <x:f>IF(COUNTIFS('Bill details'!$A$6:$A$225,$A59,'Bill details'!$B$6:$B$225,"2025-12")=0,"",SUMIFS('Bill details'!$L$6:$L$225,'Bill details'!$A$6:$A$225,$A59,'Bill details'!$B$6:$B$225,"2025-12"))</x:f>
        <x:v>316.58</x:v>
      </x:c>
      <x:c r="E59" s="27" t="n">
        <x:f>IF(COUNTIFS('Bill details'!$A$6:$A$225,$A59,'Bill details'!$B$6:$B$225,"2026-01")=0,"",SUMIFS('Bill details'!$L$6:$L$225,'Bill details'!$A$6:$A$225,$A59,'Bill details'!$B$6:$B$225,"2026-01"))</x:f>
        <x:v>331.98</x:v>
      </x:c>
      <x:c r="F59" s="27" t="n">
        <x:f>IF(COUNTIFS('Bill details'!$A$6:$A$225,$A59,'Bill details'!$B$6:$B$225,"2026-02")=0,"",SUMIFS('Bill details'!$L$6:$L$225,'Bill details'!$A$6:$A$225,$A59,'Bill details'!$B$6:$B$225,"2026-02"))</x:f>
        <x:v>542.38</x:v>
      </x:c>
      <x:c r="G59" s="25" t="n">
        <x:f>IF(COUNTIFS('Bill details'!$A$6:$A$225,$A59,'Bill details'!$B$6:$B$225,"2026-03")=0,"",SUMIFS('Bill details'!$L$6:$L$225,'Bill details'!$A$6:$A$225,$A59,'Bill details'!$B$6:$B$225,"2026-03"))</x:f>
        <x:v>400.67999999999995</x:v>
      </x:c>
      <x:c r="H59" s="25" t="n">
        <x:f>IF(COUNTIFS('Bill details'!$A$6:$A$225,$A59,'Bill details'!$B$6:$B$225,"2026-04")=0,"",SUMIFS('Bill details'!$L$6:$L$225,'Bill details'!$A$6:$A$225,$A59,'Bill details'!$B$6:$B$225,"2026-04"))</x:f>
        <x:v>300.84000000000003</x:v>
      </x:c>
      <x:c r="I59" s="25" t="n">
        <x:f>IF(COUNTIFS('Bill details'!$A$6:$A$225,$A59,'Bill details'!$B$6:$B$225,"2026-05")=0,"",SUMIFS('Bill details'!$L$6:$L$225,'Bill details'!$A$6:$A$225,$A59,'Bill details'!$B$6:$B$225,"2026-05"))</x:f>
        <x:v>276</x:v>
      </x:c>
      <x:c r="J59" s="25" t="n">
        <x:f>IF(COUNTIFS('Bill details'!$A$6:$A$225,$A59,'Bill details'!$B$6:$B$225,"2026-06")=0,"",SUMIFS('Bill details'!$L$6:$L$225,'Bill details'!$A$6:$A$225,$A59,'Bill details'!$B$6:$B$225,"2026-06"))</x:f>
        <x:v>254.09</x:v>
      </x:c>
      <x:c r="K59" s="27" t="n">
        <x:f>IF(COUNTIFS('Bill details'!$A$6:$A$225,$A59,'Bill details'!$B$6:$B$225,"2026-07")=0,"",SUMIFS('Bill details'!$L$6:$L$225,'Bill details'!$A$6:$A$225,$A59,'Bill details'!$B$6:$B$225,"2026-07"))</x:f>
        <x:v>280.09</x:v>
      </x:c>
      <x:c r="L59" s="25" t="str">
        <x:f>IF(COUNTIFS('Bill details'!$A$6:$A$225,$A59,'Bill details'!$B$6:$B$225,"2026-08")=0,"",SUMIFS('Bill details'!$L$6:$L$225,'Bill details'!$A$6:$A$225,$A59,'Bill details'!$B$6:$B$225,"2026-08"))</x:f>
      </x:c>
      <x:c r="M59" s="25" t="n">
        <x:f>IF(COUNTIFS('Bill details'!$A$6:$A$225,$A59,'Bill details'!$B$6:$B$225,"2026-09")=0,"",SUMIFS('Bill details'!$L$6:$L$225,'Bill details'!$A$6:$A$225,$A59,'Bill details'!$B$6:$B$225,"2026-09"))</x:f>
        <x:v>257.9</x:v>
      </x:c>
      <x:c r="N59" s="25" t="n">
        <x:f>SUM(B59:M59)</x:f>
        <x:v>3513.7200000000003</x:v>
      </x:c>
    </x:row>
    <x:row r="60" ht="23" customHeight="1">
      <x:c r="A60" s="2" t="str">
        <x:v>Lodge 13</x:v>
      </x:c>
      <x:c r="B60" s="25" t="n">
        <x:f>IF(COUNTIFS('Bill details'!$A$6:$A$225,$A60,'Bill details'!$B$6:$B$225,"2025-10")=0,"",SUMIFS('Bill details'!$L$6:$L$225,'Bill details'!$A$6:$A$225,$A60,'Bill details'!$B$6:$B$225,"2025-10"))</x:f>
        <x:v>151.33</x:v>
      </x:c>
      <x:c r="C60" s="25" t="n">
        <x:f>IF(COUNTIFS('Bill details'!$A$6:$A$225,$A60,'Bill details'!$B$6:$B$225,"2025-11")=0,"",SUMIFS('Bill details'!$L$6:$L$225,'Bill details'!$A$6:$A$225,$A60,'Bill details'!$B$6:$B$225,"2025-11"))</x:f>
        <x:v>181.94</x:v>
      </x:c>
      <x:c r="D60" s="25" t="n">
        <x:f>IF(COUNTIFS('Bill details'!$A$6:$A$225,$A60,'Bill details'!$B$6:$B$225,"2025-12")=0,"",SUMIFS('Bill details'!$L$6:$L$225,'Bill details'!$A$6:$A$225,$A60,'Bill details'!$B$6:$B$225,"2025-12"))</x:f>
        <x:v>204.81</x:v>
      </x:c>
      <x:c r="E60" s="25" t="n">
        <x:f>IF(COUNTIFS('Bill details'!$A$6:$A$225,$A60,'Bill details'!$B$6:$B$225,"2026-01")=0,"",SUMIFS('Bill details'!$L$6:$L$225,'Bill details'!$A$6:$A$225,$A60,'Bill details'!$B$6:$B$225,"2026-01"))</x:f>
        <x:v>265.76</x:v>
      </x:c>
      <x:c r="F60" s="25" t="n">
        <x:f>IF(COUNTIFS('Bill details'!$A$6:$A$225,$A60,'Bill details'!$B$6:$B$225,"2026-02")=0,"",SUMIFS('Bill details'!$L$6:$L$225,'Bill details'!$A$6:$A$225,$A60,'Bill details'!$B$6:$B$225,"2026-02"))</x:f>
        <x:v>423.74</x:v>
      </x:c>
      <x:c r="G60" s="25" t="n">
        <x:f>IF(COUNTIFS('Bill details'!$A$6:$A$225,$A60,'Bill details'!$B$6:$B$225,"2026-03")=0,"",SUMIFS('Bill details'!$L$6:$L$225,'Bill details'!$A$6:$A$225,$A60,'Bill details'!$B$6:$B$225,"2026-03"))</x:f>
        <x:v>261.65</x:v>
      </x:c>
      <x:c r="H60" s="25" t="n">
        <x:f>IF(COUNTIFS('Bill details'!$A$6:$A$225,$A60,'Bill details'!$B$6:$B$225,"2026-04")=0,"",SUMIFS('Bill details'!$L$6:$L$225,'Bill details'!$A$6:$A$225,$A60,'Bill details'!$B$6:$B$225,"2026-04"))</x:f>
        <x:v>280.55</x:v>
      </x:c>
      <x:c r="I60" s="25" t="n">
        <x:f>IF(COUNTIFS('Bill details'!$A$6:$A$225,$A60,'Bill details'!$B$6:$B$225,"2026-05")=0,"",SUMIFS('Bill details'!$L$6:$L$225,'Bill details'!$A$6:$A$225,$A60,'Bill details'!$B$6:$B$225,"2026-05"))</x:f>
        <x:v>88.43</x:v>
      </x:c>
      <x:c r="J60" s="25" t="n">
        <x:f>IF(COUNTIFS('Bill details'!$A$6:$A$225,$A60,'Bill details'!$B$6:$B$225,"2026-06")=0,"",SUMIFS('Bill details'!$L$6:$L$225,'Bill details'!$A$6:$A$225,$A60,'Bill details'!$B$6:$B$225,"2026-06"))</x:f>
        <x:v>131.8</x:v>
      </x:c>
      <x:c r="K60" s="25" t="n">
        <x:f>IF(COUNTIFS('Bill details'!$A$6:$A$225,$A60,'Bill details'!$B$6:$B$225,"2026-07")=0,"",SUMIFS('Bill details'!$L$6:$L$225,'Bill details'!$A$6:$A$225,$A60,'Bill details'!$B$6:$B$225,"2026-07"))</x:f>
        <x:v>143.77</x:v>
      </x:c>
      <x:c r="L60" s="25" t="n">
        <x:f>IF(COUNTIFS('Bill details'!$A$6:$A$225,$A60,'Bill details'!$B$6:$B$225,"2026-08")=0,"",SUMIFS('Bill details'!$L$6:$L$225,'Bill details'!$A$6:$A$225,$A60,'Bill details'!$B$6:$B$225,"2026-08"))</x:f>
        <x:v>169.34</x:v>
      </x:c>
      <x:c r="M60" s="25" t="n">
        <x:f>IF(COUNTIFS('Bill details'!$A$6:$A$225,$A60,'Bill details'!$B$6:$B$225,"2026-09")=0,"",SUMIFS('Bill details'!$L$6:$L$225,'Bill details'!$A$6:$A$225,$A60,'Bill details'!$B$6:$B$225,"2026-09"))</x:f>
        <x:v>121.36</x:v>
      </x:c>
      <x:c r="N60" s="25" t="n">
        <x:f>SUM(B60:M60)</x:f>
        <x:v>2424.4800000000005</x:v>
      </x:c>
    </x:row>
    <x:row r="61" ht="23" customHeight="1">
      <x:c r="A61" s="2" t="str">
        <x:v>Lodge 14</x:v>
      </x:c>
      <x:c r="B61" s="25" t="str">
        <x:f>IF(COUNTIFS('Bill details'!$A$6:$A$225,$A61,'Bill details'!$B$6:$B$225,"2025-10")=0,"",SUMIFS('Bill details'!$L$6:$L$225,'Bill details'!$A$6:$A$225,$A61,'Bill details'!$B$6:$B$225,"2025-10"))</x:f>
      </x:c>
      <x:c r="C61" s="25" t="str">
        <x:f>IF(COUNTIFS('Bill details'!$A$6:$A$225,$A61,'Bill details'!$B$6:$B$225,"2025-11")=0,"",SUMIFS('Bill details'!$L$6:$L$225,'Bill details'!$A$6:$A$225,$A61,'Bill details'!$B$6:$B$225,"2025-11"))</x:f>
      </x:c>
      <x:c r="D61" s="25" t="str">
        <x:f>IF(COUNTIFS('Bill details'!$A$6:$A$225,$A61,'Bill details'!$B$6:$B$225,"2025-12")=0,"",SUMIFS('Bill details'!$L$6:$L$225,'Bill details'!$A$6:$A$225,$A61,'Bill details'!$B$6:$B$225,"2025-12"))</x:f>
      </x:c>
      <x:c r="E61" s="25" t="n">
        <x:f>IF(COUNTIFS('Bill details'!$A$6:$A$225,$A61,'Bill details'!$B$6:$B$225,"2026-01")=0,"",SUMIFS('Bill details'!$L$6:$L$225,'Bill details'!$A$6:$A$225,$A61,'Bill details'!$B$6:$B$225,"2026-01"))</x:f>
        <x:v>132.04</x:v>
      </x:c>
      <x:c r="F61" s="25" t="n">
        <x:f>IF(COUNTIFS('Bill details'!$A$6:$A$225,$A61,'Bill details'!$B$6:$B$225,"2026-02")=0,"",SUMIFS('Bill details'!$L$6:$L$225,'Bill details'!$A$6:$A$225,$A61,'Bill details'!$B$6:$B$225,"2026-02"))</x:f>
        <x:v>412.53</x:v>
      </x:c>
      <x:c r="G61" s="25" t="n">
        <x:f>IF(COUNTIFS('Bill details'!$A$6:$A$225,$A61,'Bill details'!$B$6:$B$225,"2026-03")=0,"",SUMIFS('Bill details'!$L$6:$L$225,'Bill details'!$A$6:$A$225,$A61,'Bill details'!$B$6:$B$225,"2026-03"))</x:f>
        <x:v>249.39</x:v>
      </x:c>
      <x:c r="H61" s="25" t="n">
        <x:f>IF(COUNTIFS('Bill details'!$A$6:$A$225,$A61,'Bill details'!$B$6:$B$225,"2026-04")=0,"",SUMIFS('Bill details'!$L$6:$L$225,'Bill details'!$A$6:$A$225,$A61,'Bill details'!$B$6:$B$225,"2026-04"))</x:f>
        <x:v>150.53</x:v>
      </x:c>
      <x:c r="I61" s="25" t="n">
        <x:f>IF(COUNTIFS('Bill details'!$A$6:$A$225,$A61,'Bill details'!$B$6:$B$225,"2026-05")=0,"",SUMIFS('Bill details'!$L$6:$L$225,'Bill details'!$A$6:$A$225,$A61,'Bill details'!$B$6:$B$225,"2026-05"))</x:f>
        <x:v>229.32</x:v>
      </x:c>
      <x:c r="J61" s="25" t="n">
        <x:f>IF(COUNTIFS('Bill details'!$A$6:$A$225,$A61,'Bill details'!$B$6:$B$225,"2026-06")=0,"",SUMIFS('Bill details'!$L$6:$L$225,'Bill details'!$A$6:$A$225,$A61,'Bill details'!$B$6:$B$225,"2026-06"))</x:f>
        <x:v>192.3</x:v>
      </x:c>
      <x:c r="K61" s="25" t="n">
        <x:f>IF(COUNTIFS('Bill details'!$A$6:$A$225,$A61,'Bill details'!$B$6:$B$225,"2026-07")=0,"",SUMIFS('Bill details'!$L$6:$L$225,'Bill details'!$A$6:$A$225,$A61,'Bill details'!$B$6:$B$225,"2026-07"))</x:f>
        <x:v>211.98</x:v>
      </x:c>
      <x:c r="L61" s="25" t="n">
        <x:f>IF(COUNTIFS('Bill details'!$A$6:$A$225,$A61,'Bill details'!$B$6:$B$225,"2026-08")=0,"",SUMIFS('Bill details'!$L$6:$L$225,'Bill details'!$A$6:$A$225,$A61,'Bill details'!$B$6:$B$225,"2026-08"))</x:f>
        <x:v>117.35</x:v>
      </x:c>
      <x:c r="M61" s="25" t="n">
        <x:f>IF(COUNTIFS('Bill details'!$A$6:$A$225,$A61,'Bill details'!$B$6:$B$225,"2026-09")=0,"",SUMIFS('Bill details'!$L$6:$L$225,'Bill details'!$A$6:$A$225,$A61,'Bill details'!$B$6:$B$225,"2026-09"))</x:f>
        <x:v>204</x:v>
      </x:c>
      <x:c r="N61" s="25" t="n">
        <x:f>SUM(B61:M61)</x:f>
        <x:v>1899.4399999999998</x:v>
      </x:c>
    </x:row>
    <x:row r="62" ht="23" customHeight="1">
      <x:c r="A62" s="2" t="str">
        <x:v>Lodge 16</x:v>
      </x:c>
      <x:c r="B62" s="25" t="n">
        <x:f>IF(COUNTIFS('Bill details'!$A$6:$A$225,$A62,'Bill details'!$B$6:$B$225,"2025-10")=0,"",SUMIFS('Bill details'!$L$6:$L$225,'Bill details'!$A$6:$A$225,$A62,'Bill details'!$B$6:$B$225,"2025-10"))</x:f>
        <x:v>191.09</x:v>
      </x:c>
      <x:c r="C62" s="25" t="n">
        <x:f>IF(COUNTIFS('Bill details'!$A$6:$A$225,$A62,'Bill details'!$B$6:$B$225,"2025-11")=0,"",SUMIFS('Bill details'!$L$6:$L$225,'Bill details'!$A$6:$A$225,$A62,'Bill details'!$B$6:$B$225,"2025-11"))</x:f>
        <x:v>348.41</x:v>
      </x:c>
      <x:c r="D62" s="25" t="n">
        <x:f>IF(COUNTIFS('Bill details'!$A$6:$A$225,$A62,'Bill details'!$B$6:$B$225,"2025-12")=0,"",SUMIFS('Bill details'!$L$6:$L$225,'Bill details'!$A$6:$A$225,$A62,'Bill details'!$B$6:$B$225,"2025-12"))</x:f>
        <x:v>264.49</x:v>
      </x:c>
      <x:c r="E62" s="25" t="n">
        <x:f>IF(COUNTIFS('Bill details'!$A$6:$A$225,$A62,'Bill details'!$B$6:$B$225,"2026-01")=0,"",SUMIFS('Bill details'!$L$6:$L$225,'Bill details'!$A$6:$A$225,$A62,'Bill details'!$B$6:$B$225,"2026-01"))</x:f>
        <x:v>382.48</x:v>
      </x:c>
      <x:c r="F62" s="25" t="n">
        <x:f>IF(COUNTIFS('Bill details'!$A$6:$A$225,$A62,'Bill details'!$B$6:$B$225,"2026-02")=0,"",SUMIFS('Bill details'!$L$6:$L$225,'Bill details'!$A$6:$A$225,$A62,'Bill details'!$B$6:$B$225,"2026-02"))</x:f>
        <x:v>406.14</x:v>
      </x:c>
      <x:c r="G62" s="25" t="n">
        <x:f>IF(COUNTIFS('Bill details'!$A$6:$A$225,$A62,'Bill details'!$B$6:$B$225,"2026-03")=0,"",SUMIFS('Bill details'!$L$6:$L$225,'Bill details'!$A$6:$A$225,$A62,'Bill details'!$B$6:$B$225,"2026-03"))</x:f>
        <x:v>286.53</x:v>
      </x:c>
      <x:c r="H62" s="25" t="n">
        <x:f>IF(COUNTIFS('Bill details'!$A$6:$A$225,$A62,'Bill details'!$B$6:$B$225,"2026-04")=0,"",SUMIFS('Bill details'!$L$6:$L$225,'Bill details'!$A$6:$A$225,$A62,'Bill details'!$B$6:$B$225,"2026-04"))</x:f>
        <x:v>240.4</x:v>
      </x:c>
      <x:c r="I62" s="25" t="n">
        <x:f>IF(COUNTIFS('Bill details'!$A$6:$A$225,$A62,'Bill details'!$B$6:$B$225,"2026-05")=0,"",SUMIFS('Bill details'!$L$6:$L$225,'Bill details'!$A$6:$A$225,$A62,'Bill details'!$B$6:$B$225,"2026-05"))</x:f>
        <x:v>224.78</x:v>
      </x:c>
      <x:c r="J62" s="25" t="n">
        <x:f>IF(COUNTIFS('Bill details'!$A$6:$A$225,$A62,'Bill details'!$B$6:$B$225,"2026-06")=0,"",SUMIFS('Bill details'!$L$6:$L$225,'Bill details'!$A$6:$A$225,$A62,'Bill details'!$B$6:$B$225,"2026-06"))</x:f>
        <x:v>213.94</x:v>
      </x:c>
      <x:c r="K62" s="25" t="n">
        <x:f>IF(COUNTIFS('Bill details'!$A$6:$A$225,$A62,'Bill details'!$B$6:$B$225,"2026-07")=0,"",SUMIFS('Bill details'!$L$6:$L$225,'Bill details'!$A$6:$A$225,$A62,'Bill details'!$B$6:$B$225,"2026-07"))</x:f>
        <x:v>233.02</x:v>
      </x:c>
      <x:c r="L62" s="25" t="n">
        <x:f>IF(COUNTIFS('Bill details'!$A$6:$A$225,$A62,'Bill details'!$B$6:$B$225,"2026-08")=0,"",SUMIFS('Bill details'!$L$6:$L$225,'Bill details'!$A$6:$A$225,$A62,'Bill details'!$B$6:$B$225,"2026-08"))</x:f>
        <x:v>43.94</x:v>
      </x:c>
      <x:c r="M62" s="25" t="n">
        <x:f>IF(COUNTIFS('Bill details'!$A$6:$A$225,$A62,'Bill details'!$B$6:$B$225,"2026-09")=0,"",SUMIFS('Bill details'!$L$6:$L$225,'Bill details'!$A$6:$A$225,$A62,'Bill details'!$B$6:$B$225,"2026-09"))</x:f>
        <x:v>206.05</x:v>
      </x:c>
      <x:c r="N62" s="25" t="n">
        <x:f>SUM(B62:M62)</x:f>
        <x:v>3041.2700000000004</x:v>
      </x:c>
    </x:row>
    <x:row r="63" ht="23" customHeight="1">
      <x:c r="A63" s="2" t="str">
        <x:v>Lodge 17</x:v>
      </x:c>
      <x:c r="B63" s="25" t="n">
        <x:f>IF(COUNTIFS('Bill details'!$A$6:$A$225,$A63,'Bill details'!$B$6:$B$225,"2025-10")=0,"",SUMIFS('Bill details'!$L$6:$L$225,'Bill details'!$A$6:$A$225,$A63,'Bill details'!$B$6:$B$225,"2025-10"))</x:f>
        <x:v>261</x:v>
      </x:c>
      <x:c r="C63" s="25" t="n">
        <x:f>IF(COUNTIFS('Bill details'!$A$6:$A$225,$A63,'Bill details'!$B$6:$B$225,"2025-11")=0,"",SUMIFS('Bill details'!$L$6:$L$225,'Bill details'!$A$6:$A$225,$A63,'Bill details'!$B$6:$B$225,"2025-11"))</x:f>
        <x:v>618.95</x:v>
      </x:c>
      <x:c r="D63" s="25" t="n">
        <x:f>IF(COUNTIFS('Bill details'!$A$6:$A$225,$A63,'Bill details'!$B$6:$B$225,"2025-12")=0,"",SUMIFS('Bill details'!$L$6:$L$225,'Bill details'!$A$6:$A$225,$A63,'Bill details'!$B$6:$B$225,"2025-12"))</x:f>
        <x:v>489.97</x:v>
      </x:c>
      <x:c r="E63" s="25" t="n">
        <x:f>IF(COUNTIFS('Bill details'!$A$6:$A$225,$A63,'Bill details'!$B$6:$B$225,"2026-01")=0,"",SUMIFS('Bill details'!$L$6:$L$225,'Bill details'!$A$6:$A$225,$A63,'Bill details'!$B$6:$B$225,"2026-01"))</x:f>
        <x:v>650.66</x:v>
      </x:c>
      <x:c r="F63" s="25" t="n">
        <x:f>IF(COUNTIFS('Bill details'!$A$6:$A$225,$A63,'Bill details'!$B$6:$B$225,"2026-02")=0,"",SUMIFS('Bill details'!$L$6:$L$225,'Bill details'!$A$6:$A$225,$A63,'Bill details'!$B$6:$B$225,"2026-02"))</x:f>
        <x:v>760.71</x:v>
      </x:c>
      <x:c r="G63" s="25" t="n">
        <x:f>IF(COUNTIFS('Bill details'!$A$6:$A$225,$A63,'Bill details'!$B$6:$B$225,"2026-03")=0,"",SUMIFS('Bill details'!$L$6:$L$225,'Bill details'!$A$6:$A$225,$A63,'Bill details'!$B$6:$B$225,"2026-03"))</x:f>
        <x:v>591.29</x:v>
      </x:c>
      <x:c r="H63" s="25" t="n">
        <x:f>IF(COUNTIFS('Bill details'!$A$6:$A$225,$A63,'Bill details'!$B$6:$B$225,"2026-04")=0,"",SUMIFS('Bill details'!$L$6:$L$225,'Bill details'!$A$6:$A$225,$A63,'Bill details'!$B$6:$B$225,"2026-04"))</x:f>
        <x:v>570.93</x:v>
      </x:c>
      <x:c r="I63" s="25" t="n">
        <x:f>IF(COUNTIFS('Bill details'!$A$6:$A$225,$A63,'Bill details'!$B$6:$B$225,"2026-05")=0,"",SUMIFS('Bill details'!$L$6:$L$225,'Bill details'!$A$6:$A$225,$A63,'Bill details'!$B$6:$B$225,"2026-05"))</x:f>
        <x:v>558.43</x:v>
      </x:c>
      <x:c r="J63" s="25" t="n">
        <x:f>IF(COUNTIFS('Bill details'!$A$6:$A$225,$A63,'Bill details'!$B$6:$B$225,"2026-06")=0,"",SUMIFS('Bill details'!$L$6:$L$225,'Bill details'!$A$6:$A$225,$A63,'Bill details'!$B$6:$B$225,"2026-06"))</x:f>
        <x:v>432.34</x:v>
      </x:c>
      <x:c r="K63" s="25" t="n">
        <x:f>IF(COUNTIFS('Bill details'!$A$6:$A$225,$A63,'Bill details'!$B$6:$B$225,"2026-07")=0,"",SUMIFS('Bill details'!$L$6:$L$225,'Bill details'!$A$6:$A$225,$A63,'Bill details'!$B$6:$B$225,"2026-07"))</x:f>
        <x:v>364.52</x:v>
      </x:c>
      <x:c r="L63" s="25" t="n">
        <x:f>IF(COUNTIFS('Bill details'!$A$6:$A$225,$A63,'Bill details'!$B$6:$B$225,"2026-08")=0,"",SUMIFS('Bill details'!$L$6:$L$225,'Bill details'!$A$6:$A$225,$A63,'Bill details'!$B$6:$B$225,"2026-08"))</x:f>
        <x:v>306.14</x:v>
      </x:c>
      <x:c r="M63" s="25" t="n">
        <x:f>IF(COUNTIFS('Bill details'!$A$6:$A$225,$A63,'Bill details'!$B$6:$B$225,"2026-09")=0,"",SUMIFS('Bill details'!$L$6:$L$225,'Bill details'!$A$6:$A$225,$A63,'Bill details'!$B$6:$B$225,"2026-09"))</x:f>
        <x:v>430.84</x:v>
      </x:c>
      <x:c r="N63" s="25" t="n">
        <x:f>SUM(B63:M63)</x:f>
        <x:v>6035.78</x:v>
      </x:c>
    </x:row>
    <x:row r="64" ht="23" customHeight="1">
      <x:c r="A64" s="2" t="str">
        <x:v>Lodge 18</x:v>
      </x:c>
      <x:c r="B64" s="25" t="n">
        <x:f>IF(COUNTIFS('Bill details'!$A$6:$A$225,$A64,'Bill details'!$B$6:$B$225,"2025-10")=0,"",SUMIFS('Bill details'!$L$6:$L$225,'Bill details'!$A$6:$A$225,$A64,'Bill details'!$B$6:$B$225,"2025-10"))</x:f>
        <x:v>217.69</x:v>
      </x:c>
      <x:c r="C64" s="25" t="n">
        <x:f>IF(COUNTIFS('Bill details'!$A$6:$A$225,$A64,'Bill details'!$B$6:$B$225,"2025-11")=0,"",SUMIFS('Bill details'!$L$6:$L$225,'Bill details'!$A$6:$A$225,$A64,'Bill details'!$B$6:$B$225,"2025-11"))</x:f>
        <x:v>389.86</x:v>
      </x:c>
      <x:c r="D64" s="25" t="n">
        <x:f>IF(COUNTIFS('Bill details'!$A$6:$A$225,$A64,'Bill details'!$B$6:$B$225,"2025-12")=0,"",SUMIFS('Bill details'!$L$6:$L$225,'Bill details'!$A$6:$A$225,$A64,'Bill details'!$B$6:$B$225,"2025-12"))</x:f>
        <x:v>395.5</x:v>
      </x:c>
      <x:c r="E64" s="25" t="n">
        <x:f>IF(COUNTIFS('Bill details'!$A$6:$A$225,$A64,'Bill details'!$B$6:$B$225,"2026-01")=0,"",SUMIFS('Bill details'!$L$6:$L$225,'Bill details'!$A$6:$A$225,$A64,'Bill details'!$B$6:$B$225,"2026-01"))</x:f>
        <x:v>473.75</x:v>
      </x:c>
      <x:c r="F64" s="25" t="n">
        <x:f>IF(COUNTIFS('Bill details'!$A$6:$A$225,$A64,'Bill details'!$B$6:$B$225,"2026-02")=0,"",SUMIFS('Bill details'!$L$6:$L$225,'Bill details'!$A$6:$A$225,$A64,'Bill details'!$B$6:$B$225,"2026-02"))</x:f>
        <x:v>398.06</x:v>
      </x:c>
      <x:c r="G64" s="25" t="n">
        <x:f>IF(COUNTIFS('Bill details'!$A$6:$A$225,$A64,'Bill details'!$B$6:$B$225,"2026-03")=0,"",SUMIFS('Bill details'!$L$6:$L$225,'Bill details'!$A$6:$A$225,$A64,'Bill details'!$B$6:$B$225,"2026-03"))</x:f>
        <x:v>403.86</x:v>
      </x:c>
      <x:c r="H64" s="25" t="n">
        <x:f>IF(COUNTIFS('Bill details'!$A$6:$A$225,$A64,'Bill details'!$B$6:$B$225,"2026-04")=0,"",SUMIFS('Bill details'!$L$6:$L$225,'Bill details'!$A$6:$A$225,$A64,'Bill details'!$B$6:$B$225,"2026-04"))</x:f>
        <x:v>358.43</x:v>
      </x:c>
      <x:c r="I64" s="25" t="n">
        <x:f>IF(COUNTIFS('Bill details'!$A$6:$A$225,$A64,'Bill details'!$B$6:$B$225,"2026-05")=0,"",SUMIFS('Bill details'!$L$6:$L$225,'Bill details'!$A$6:$A$225,$A64,'Bill details'!$B$6:$B$225,"2026-05"))</x:f>
        <x:v>383.54</x:v>
      </x:c>
      <x:c r="J64" s="25" t="n">
        <x:f>IF(COUNTIFS('Bill details'!$A$6:$A$225,$A64,'Bill details'!$B$6:$B$225,"2026-06")=0,"",SUMIFS('Bill details'!$L$6:$L$225,'Bill details'!$A$6:$A$225,$A64,'Bill details'!$B$6:$B$225,"2026-06"))</x:f>
        <x:v>284.33</x:v>
      </x:c>
      <x:c r="K64" s="25" t="n">
        <x:f>IF(COUNTIFS('Bill details'!$A$6:$A$225,$A64,'Bill details'!$B$6:$B$225,"2026-07")=0,"",SUMIFS('Bill details'!$L$6:$L$225,'Bill details'!$A$6:$A$225,$A64,'Bill details'!$B$6:$B$225,"2026-07"))</x:f>
        <x:v>313.42</x:v>
      </x:c>
      <x:c r="L64" s="25" t="n">
        <x:f>IF(COUNTIFS('Bill details'!$A$6:$A$225,$A64,'Bill details'!$B$6:$B$225,"2026-08")=0,"",SUMIFS('Bill details'!$L$6:$L$225,'Bill details'!$A$6:$A$225,$A64,'Bill details'!$B$6:$B$225,"2026-08"))</x:f>
        <x:v>306.67</x:v>
      </x:c>
      <x:c r="M64" s="25" t="n">
        <x:f>IF(COUNTIFS('Bill details'!$A$6:$A$225,$A64,'Bill details'!$B$6:$B$225,"2026-09")=0,"",SUMIFS('Bill details'!$L$6:$L$225,'Bill details'!$A$6:$A$225,$A64,'Bill details'!$B$6:$B$225,"2026-09"))</x:f>
        <x:v>319.03</x:v>
      </x:c>
      <x:c r="N64" s="25" t="n">
        <x:f>SUM(B64:M64)</x:f>
        <x:v>4244.139999999999</x:v>
      </x:c>
    </x:row>
    <x:row r="65" ht="23" customHeight="1">
      <x:c r="A65" s="2" t="str">
        <x:v>Lodge 19</x:v>
      </x:c>
      <x:c r="B65" s="25" t="n">
        <x:f>IF(COUNTIFS('Bill details'!$A$6:$A$225,$A65,'Bill details'!$B$6:$B$225,"2025-10")=0,"",SUMIFS('Bill details'!$L$6:$L$225,'Bill details'!$A$6:$A$225,$A65,'Bill details'!$B$6:$B$225,"2025-10"))</x:f>
        <x:v>336.32</x:v>
      </x:c>
      <x:c r="C65" s="25" t="n">
        <x:f>IF(COUNTIFS('Bill details'!$A$6:$A$225,$A65,'Bill details'!$B$6:$B$225,"2025-11")=0,"",SUMIFS('Bill details'!$L$6:$L$225,'Bill details'!$A$6:$A$225,$A65,'Bill details'!$B$6:$B$225,"2025-11"))</x:f>
        <x:v>601.02</x:v>
      </x:c>
      <x:c r="D65" s="25" t="n">
        <x:f>IF(COUNTIFS('Bill details'!$A$6:$A$225,$A65,'Bill details'!$B$6:$B$225,"2025-12")=0,"",SUMIFS('Bill details'!$L$6:$L$225,'Bill details'!$A$6:$A$225,$A65,'Bill details'!$B$6:$B$225,"2025-12"))</x:f>
        <x:v>404.41</x:v>
      </x:c>
      <x:c r="E65" s="25" t="n">
        <x:f>IF(COUNTIFS('Bill details'!$A$6:$A$225,$A65,'Bill details'!$B$6:$B$225,"2026-01")=0,"",SUMIFS('Bill details'!$L$6:$L$225,'Bill details'!$A$6:$A$225,$A65,'Bill details'!$B$6:$B$225,"2026-01"))</x:f>
        <x:v>511.61</x:v>
      </x:c>
      <x:c r="F65" s="25" t="n">
        <x:f>IF(COUNTIFS('Bill details'!$A$6:$A$225,$A65,'Bill details'!$B$6:$B$225,"2026-02")=0,"",SUMIFS('Bill details'!$L$6:$L$225,'Bill details'!$A$6:$A$225,$A65,'Bill details'!$B$6:$B$225,"2026-02"))</x:f>
        <x:v>513.33</x:v>
      </x:c>
      <x:c r="G65" s="25" t="n">
        <x:f>IF(COUNTIFS('Bill details'!$A$6:$A$225,$A65,'Bill details'!$B$6:$B$225,"2026-03")=0,"",SUMIFS('Bill details'!$L$6:$L$225,'Bill details'!$A$6:$A$225,$A65,'Bill details'!$B$6:$B$225,"2026-03"))</x:f>
        <x:v>555.48</x:v>
      </x:c>
      <x:c r="H65" s="25" t="n">
        <x:f>IF(COUNTIFS('Bill details'!$A$6:$A$225,$A65,'Bill details'!$B$6:$B$225,"2026-04")=0,"",SUMIFS('Bill details'!$L$6:$L$225,'Bill details'!$A$6:$A$225,$A65,'Bill details'!$B$6:$B$225,"2026-04"))</x:f>
        <x:v>367.35</x:v>
      </x:c>
      <x:c r="I65" s="25" t="n">
        <x:f>IF(COUNTIFS('Bill details'!$A$6:$A$225,$A65,'Bill details'!$B$6:$B$225,"2026-05")=0,"",SUMIFS('Bill details'!$L$6:$L$225,'Bill details'!$A$6:$A$225,$A65,'Bill details'!$B$6:$B$225,"2026-05"))</x:f>
        <x:v>318.28</x:v>
      </x:c>
      <x:c r="J65" s="25" t="n">
        <x:f>IF(COUNTIFS('Bill details'!$A$6:$A$225,$A65,'Bill details'!$B$6:$B$225,"2026-06")=0,"",SUMIFS('Bill details'!$L$6:$L$225,'Bill details'!$A$6:$A$225,$A65,'Bill details'!$B$6:$B$225,"2026-06"))</x:f>
        <x:v>303.37</x:v>
      </x:c>
      <x:c r="K65" s="25" t="str">
        <x:f>IF(COUNTIFS('Bill details'!$A$6:$A$225,$A65,'Bill details'!$B$6:$B$225,"2026-07")=0,"",SUMIFS('Bill details'!$L$6:$L$225,'Bill details'!$A$6:$A$225,$A65,'Bill details'!$B$6:$B$225,"2026-07"))</x:f>
      </x:c>
      <x:c r="L65" s="25" t="str">
        <x:f>IF(COUNTIFS('Bill details'!$A$6:$A$225,$A65,'Bill details'!$B$6:$B$225,"2026-08")=0,"",SUMIFS('Bill details'!$L$6:$L$225,'Bill details'!$A$6:$A$225,$A65,'Bill details'!$B$6:$B$225,"2026-08"))</x:f>
      </x:c>
      <x:c r="M65" s="25" t="str">
        <x:f>IF(COUNTIFS('Bill details'!$A$6:$A$225,$A65,'Bill details'!$B$6:$B$225,"2026-09")=0,"",SUMIFS('Bill details'!$L$6:$L$225,'Bill details'!$A$6:$A$225,$A65,'Bill details'!$B$6:$B$225,"2026-09"))</x:f>
      </x:c>
      <x:c r="N65" s="25" t="n">
        <x:f>SUM(B65:M65)</x:f>
        <x:v>3911.17</x:v>
      </x:c>
    </x:row>
    <x:row r="66" ht="23" customHeight="1">
      <x:c r="A66" s="2" t="str">
        <x:v>Lodge 20</x:v>
      </x:c>
      <x:c r="B66" s="25" t="str">
        <x:f>IF(COUNTIFS('Bill details'!$A$6:$A$225,$A66,'Bill details'!$B$6:$B$225,"2025-10")=0,"",SUMIFS('Bill details'!$L$6:$L$225,'Bill details'!$A$6:$A$225,$A66,'Bill details'!$B$6:$B$225,"2025-10"))</x:f>
      </x:c>
      <x:c r="C66" s="25" t="n">
        <x:f>IF(COUNTIFS('Bill details'!$A$6:$A$225,$A66,'Bill details'!$B$6:$B$225,"2025-11")=0,"",SUMIFS('Bill details'!$L$6:$L$225,'Bill details'!$A$6:$A$225,$A66,'Bill details'!$B$6:$B$225,"2025-11"))</x:f>
        <x:v>278.7</x:v>
      </x:c>
      <x:c r="D66" s="25" t="str">
        <x:f>IF(COUNTIFS('Bill details'!$A$6:$A$225,$A66,'Bill details'!$B$6:$B$225,"2025-12")=0,"",SUMIFS('Bill details'!$L$6:$L$225,'Bill details'!$A$6:$A$225,$A66,'Bill details'!$B$6:$B$225,"2025-12"))</x:f>
      </x:c>
      <x:c r="E66" s="25" t="str">
        <x:f>IF(COUNTIFS('Bill details'!$A$6:$A$225,$A66,'Bill details'!$B$6:$B$225,"2026-01")=0,"",SUMIFS('Bill details'!$L$6:$L$225,'Bill details'!$A$6:$A$225,$A66,'Bill details'!$B$6:$B$225,"2026-01"))</x:f>
      </x:c>
      <x:c r="F66" s="25" t="str">
        <x:f>IF(COUNTIFS('Bill details'!$A$6:$A$225,$A66,'Bill details'!$B$6:$B$225,"2026-02")=0,"",SUMIFS('Bill details'!$L$6:$L$225,'Bill details'!$A$6:$A$225,$A66,'Bill details'!$B$6:$B$225,"2026-02"))</x:f>
      </x:c>
      <x:c r="G66" s="25" t="n">
        <x:f>IF(COUNTIFS('Bill details'!$A$6:$A$225,$A66,'Bill details'!$B$6:$B$225,"2026-03")=0,"",SUMIFS('Bill details'!$L$6:$L$225,'Bill details'!$A$6:$A$225,$A66,'Bill details'!$B$6:$B$225,"2026-03"))</x:f>
        <x:v>307.84</x:v>
      </x:c>
      <x:c r="H66" s="25" t="n">
        <x:f>IF(COUNTIFS('Bill details'!$A$6:$A$225,$A66,'Bill details'!$B$6:$B$225,"2026-04")=0,"",SUMIFS('Bill details'!$L$6:$L$225,'Bill details'!$A$6:$A$225,$A66,'Bill details'!$B$6:$B$225,"2026-04"))</x:f>
        <x:v>303.51</x:v>
      </x:c>
      <x:c r="I66" s="25" t="str">
        <x:f>IF(COUNTIFS('Bill details'!$A$6:$A$225,$A66,'Bill details'!$B$6:$B$225,"2026-05")=0,"",SUMIFS('Bill details'!$L$6:$L$225,'Bill details'!$A$6:$A$225,$A66,'Bill details'!$B$6:$B$225,"2026-05"))</x:f>
      </x:c>
      <x:c r="J66" s="25" t="n">
        <x:f>IF(COUNTIFS('Bill details'!$A$6:$A$225,$A66,'Bill details'!$B$6:$B$225,"2026-06")=0,"",SUMIFS('Bill details'!$L$6:$L$225,'Bill details'!$A$6:$A$225,$A66,'Bill details'!$B$6:$B$225,"2026-06"))</x:f>
        <x:v>250.27</x:v>
      </x:c>
      <x:c r="K66" s="25" t="n">
        <x:f>IF(COUNTIFS('Bill details'!$A$6:$A$225,$A66,'Bill details'!$B$6:$B$225,"2026-07")=0,"",SUMIFS('Bill details'!$L$6:$L$225,'Bill details'!$A$6:$A$225,$A66,'Bill details'!$B$6:$B$225,"2026-07"))</x:f>
        <x:v>275.88</x:v>
      </x:c>
      <x:c r="L66" s="25" t="n">
        <x:f>IF(COUNTIFS('Bill details'!$A$6:$A$225,$A66,'Bill details'!$B$6:$B$225,"2026-08")=0,"",SUMIFS('Bill details'!$L$6:$L$225,'Bill details'!$A$6:$A$225,$A66,'Bill details'!$B$6:$B$225,"2026-08"))</x:f>
        <x:v>218.01</x:v>
      </x:c>
      <x:c r="M66" s="25" t="str">
        <x:f>IF(COUNTIFS('Bill details'!$A$6:$A$225,$A66,'Bill details'!$B$6:$B$225,"2026-09")=0,"",SUMIFS('Bill details'!$L$6:$L$225,'Bill details'!$A$6:$A$225,$A66,'Bill details'!$B$6:$B$225,"2026-09"))</x:f>
      </x:c>
      <x:c r="N66" s="25" t="n">
        <x:f>SUM(B66:M66)</x:f>
        <x:v>1634.2099999999998</x:v>
      </x:c>
    </x:row>
    <x:row r="67" ht="23" customHeight="1">
      <x:c r="A67" s="2" t="str">
        <x:v>Lodge 21</x:v>
      </x:c>
      <x:c r="B67" s="25" t="str">
        <x:f>IF(COUNTIFS('Bill details'!$A$6:$A$225,$A67,'Bill details'!$B$6:$B$225,"2025-10")=0,"",SUMIFS('Bill details'!$L$6:$L$225,'Bill details'!$A$6:$A$225,$A67,'Bill details'!$B$6:$B$225,"2025-10"))</x:f>
      </x:c>
      <x:c r="C67" s="27" t="n">
        <x:f>IF(COUNTIFS('Bill details'!$A$6:$A$225,$A67,'Bill details'!$B$6:$B$225,"2025-11")=0,"",SUMIFS('Bill details'!$L$6:$L$225,'Bill details'!$A$6:$A$225,$A67,'Bill details'!$B$6:$B$225,"2025-11"))</x:f>
        <x:v>377.73</x:v>
      </x:c>
      <x:c r="D67" s="25" t="str">
        <x:f>IF(COUNTIFS('Bill details'!$A$6:$A$225,$A67,'Bill details'!$B$6:$B$225,"2025-12")=0,"",SUMIFS('Bill details'!$L$6:$L$225,'Bill details'!$A$6:$A$225,$A67,'Bill details'!$B$6:$B$225,"2025-12"))</x:f>
      </x:c>
      <x:c r="E67" s="27" t="n">
        <x:f>IF(COUNTIFS('Bill details'!$A$6:$A$225,$A67,'Bill details'!$B$6:$B$225,"2026-01")=0,"",SUMIFS('Bill details'!$L$6:$L$225,'Bill details'!$A$6:$A$225,$A67,'Bill details'!$B$6:$B$225,"2026-01"))</x:f>
        <x:v>297.75</x:v>
      </x:c>
      <x:c r="F67" s="27" t="n">
        <x:f>IF(COUNTIFS('Bill details'!$A$6:$A$225,$A67,'Bill details'!$B$6:$B$225,"2026-02")=0,"",SUMIFS('Bill details'!$L$6:$L$225,'Bill details'!$A$6:$A$225,$A67,'Bill details'!$B$6:$B$225,"2026-02"))</x:f>
        <x:v>496.51</x:v>
      </x:c>
      <x:c r="G67" s="27" t="n">
        <x:f>IF(COUNTIFS('Bill details'!$A$6:$A$225,$A67,'Bill details'!$B$6:$B$225,"2026-03")=0,"",SUMIFS('Bill details'!$L$6:$L$225,'Bill details'!$A$6:$A$225,$A67,'Bill details'!$B$6:$B$225,"2026-03"))</x:f>
        <x:v>464.95</x:v>
      </x:c>
      <x:c r="H67" s="27" t="n">
        <x:f>IF(COUNTIFS('Bill details'!$A$6:$A$225,$A67,'Bill details'!$B$6:$B$225,"2026-04")=0,"",SUMIFS('Bill details'!$L$6:$L$225,'Bill details'!$A$6:$A$225,$A67,'Bill details'!$B$6:$B$225,"2026-04"))</x:f>
        <x:v>383.78</x:v>
      </x:c>
      <x:c r="I67" s="27" t="n">
        <x:f>IF(COUNTIFS('Bill details'!$A$6:$A$225,$A67,'Bill details'!$B$6:$B$225,"2026-05")=0,"",SUMIFS('Bill details'!$L$6:$L$225,'Bill details'!$A$6:$A$225,$A67,'Bill details'!$B$6:$B$225,"2026-05"))</x:f>
        <x:v>379.51</x:v>
      </x:c>
      <x:c r="J67" s="27" t="n">
        <x:f>IF(COUNTIFS('Bill details'!$A$6:$A$225,$A67,'Bill details'!$B$6:$B$225,"2026-06")=0,"",SUMIFS('Bill details'!$L$6:$L$225,'Bill details'!$A$6:$A$225,$A67,'Bill details'!$B$6:$B$225,"2026-06"))</x:f>
        <x:v>310.01</x:v>
      </x:c>
      <x:c r="K67" s="27" t="n">
        <x:f>IF(COUNTIFS('Bill details'!$A$6:$A$225,$A67,'Bill details'!$B$6:$B$225,"2026-07")=0,"",SUMIFS('Bill details'!$L$6:$L$225,'Bill details'!$A$6:$A$225,$A67,'Bill details'!$B$6:$B$225,"2026-07"))</x:f>
        <x:v>337.66</x:v>
      </x:c>
      <x:c r="L67" s="25" t="str">
        <x:f>IF(COUNTIFS('Bill details'!$A$6:$A$225,$A67,'Bill details'!$B$6:$B$225,"2026-08")=0,"",SUMIFS('Bill details'!$L$6:$L$225,'Bill details'!$A$6:$A$225,$A67,'Bill details'!$B$6:$B$225,"2026-08"))</x:f>
      </x:c>
      <x:c r="M67" s="25" t="n">
        <x:f>IF(COUNTIFS('Bill details'!$A$6:$A$225,$A67,'Bill details'!$B$6:$B$225,"2026-09")=0,"",SUMIFS('Bill details'!$L$6:$L$225,'Bill details'!$A$6:$A$225,$A67,'Bill details'!$B$6:$B$225,"2026-09"))</x:f>
        <x:v>320.15</x:v>
      </x:c>
      <x:c r="N67" s="25" t="n">
        <x:f>SUM(B67:M67)</x:f>
        <x:v>3368.0499999999997</x:v>
      </x:c>
    </x:row>
    <x:row r="68" ht="23" customHeight="1">
      <x:c r="A68" s="2" t="str">
        <x:v>Lodge 24</x:v>
      </x:c>
      <x:c r="B68" s="27" t="n">
        <x:f>IF(COUNTIFS('Bill details'!$A$6:$A$225,$A68,'Bill details'!$B$6:$B$225,"2025-10")=0,"",SUMIFS('Bill details'!$L$6:$L$225,'Bill details'!$A$6:$A$225,$A68,'Bill details'!$B$6:$B$225,"2025-10"))</x:f>
        <x:v>206.14</x:v>
      </x:c>
      <x:c r="C68" s="27" t="n">
        <x:f>IF(COUNTIFS('Bill details'!$A$6:$A$225,$A68,'Bill details'!$B$6:$B$225,"2025-11")=0,"",SUMIFS('Bill details'!$L$6:$L$225,'Bill details'!$A$6:$A$225,$A68,'Bill details'!$B$6:$B$225,"2025-11"))</x:f>
        <x:v>228.72</x:v>
      </x:c>
      <x:c r="D68" s="27" t="n">
        <x:f>IF(COUNTIFS('Bill details'!$A$6:$A$225,$A68,'Bill details'!$B$6:$B$225,"2025-12")=0,"",SUMIFS('Bill details'!$L$6:$L$225,'Bill details'!$A$6:$A$225,$A68,'Bill details'!$B$6:$B$225,"2025-12"))</x:f>
        <x:v>224.99</x:v>
      </x:c>
      <x:c r="E68" s="27" t="n">
        <x:f>IF(COUNTIFS('Bill details'!$A$6:$A$225,$A68,'Bill details'!$B$6:$B$225,"2026-01")=0,"",SUMIFS('Bill details'!$L$6:$L$225,'Bill details'!$A$6:$A$225,$A68,'Bill details'!$B$6:$B$225,"2026-01"))</x:f>
        <x:v>430.35</x:v>
      </x:c>
      <x:c r="F68" s="27" t="n">
        <x:f>IF(COUNTIFS('Bill details'!$A$6:$A$225,$A68,'Bill details'!$B$6:$B$225,"2026-02")=0,"",SUMIFS('Bill details'!$L$6:$L$225,'Bill details'!$A$6:$A$225,$A68,'Bill details'!$B$6:$B$225,"2026-02"))</x:f>
        <x:v>291.18</x:v>
      </x:c>
      <x:c r="G68" s="25" t="n">
        <x:f>IF(COUNTIFS('Bill details'!$A$6:$A$225,$A68,'Bill details'!$B$6:$B$225,"2026-03")=0,"",SUMIFS('Bill details'!$L$6:$L$225,'Bill details'!$A$6:$A$225,$A68,'Bill details'!$B$6:$B$225,"2026-03"))</x:f>
        <x:v>296.63</x:v>
      </x:c>
      <x:c r="H68" s="25" t="n">
        <x:f>IF(COUNTIFS('Bill details'!$A$6:$A$225,$A68,'Bill details'!$B$6:$B$225,"2026-04")=0,"",SUMIFS('Bill details'!$L$6:$L$225,'Bill details'!$A$6:$A$225,$A68,'Bill details'!$B$6:$B$225,"2026-04"))</x:f>
        <x:v>237.61</x:v>
      </x:c>
      <x:c r="I68" s="25" t="str">
        <x:f>IF(COUNTIFS('Bill details'!$A$6:$A$225,$A68,'Bill details'!$B$6:$B$225,"2026-05")=0,"",SUMIFS('Bill details'!$L$6:$L$225,'Bill details'!$A$6:$A$225,$A68,'Bill details'!$B$6:$B$225,"2026-05"))</x:f>
      </x:c>
      <x:c r="J68" s="25" t="str">
        <x:f>IF(COUNTIFS('Bill details'!$A$6:$A$225,$A68,'Bill details'!$B$6:$B$225,"2026-06")=0,"",SUMIFS('Bill details'!$L$6:$L$225,'Bill details'!$A$6:$A$225,$A68,'Bill details'!$B$6:$B$225,"2026-06"))</x:f>
      </x:c>
      <x:c r="K68" s="25" t="str">
        <x:f>IF(COUNTIFS('Bill details'!$A$6:$A$225,$A68,'Bill details'!$B$6:$B$225,"2026-07")=0,"",SUMIFS('Bill details'!$L$6:$L$225,'Bill details'!$A$6:$A$225,$A68,'Bill details'!$B$6:$B$225,"2026-07"))</x:f>
      </x:c>
      <x:c r="L68" s="25" t="str">
        <x:f>IF(COUNTIFS('Bill details'!$A$6:$A$225,$A68,'Bill details'!$B$6:$B$225,"2026-08")=0,"",SUMIFS('Bill details'!$L$6:$L$225,'Bill details'!$A$6:$A$225,$A68,'Bill details'!$B$6:$B$225,"2026-08"))</x:f>
      </x:c>
      <x:c r="M68" s="25" t="n">
        <x:f>IF(COUNTIFS('Bill details'!$A$6:$A$225,$A68,'Bill details'!$B$6:$B$225,"2026-09")=0,"",SUMIFS('Bill details'!$L$6:$L$225,'Bill details'!$A$6:$A$225,$A68,'Bill details'!$B$6:$B$225,"2026-09"))</x:f>
        <x:v>194.58</x:v>
      </x:c>
      <x:c r="N68" s="25" t="n">
        <x:f>SUM(B68:M68)</x:f>
        <x:v>2110.2000000000003</x:v>
      </x:c>
    </x:row>
    <x:row r="69" ht="23" customHeight="1">
      <x:c r="A69" s="2" t="str">
        <x:v>Kingfisher Lodge</x:v>
      </x:c>
      <x:c r="B69" s="25" t="str">
        <x:f>IF(COUNTIFS('Bill details'!$A$6:$A$225,$A69,'Bill details'!$B$6:$B$225,"2025-10")=0,"",SUMIFS('Bill details'!$L$6:$L$225,'Bill details'!$A$6:$A$225,$A69,'Bill details'!$B$6:$B$225,"2025-10"))</x:f>
      </x:c>
      <x:c r="C69" s="25" t="n">
        <x:f>IF(COUNTIFS('Bill details'!$A$6:$A$225,$A69,'Bill details'!$B$6:$B$225,"2025-11")=0,"",SUMIFS('Bill details'!$L$6:$L$225,'Bill details'!$A$6:$A$225,$A69,'Bill details'!$B$6:$B$225,"2025-11"))</x:f>
        <x:v>245.93</x:v>
      </x:c>
      <x:c r="D69" s="25" t="n">
        <x:f>IF(COUNTIFS('Bill details'!$A$6:$A$225,$A69,'Bill details'!$B$6:$B$225,"2025-12")=0,"",SUMIFS('Bill details'!$L$6:$L$225,'Bill details'!$A$6:$A$225,$A69,'Bill details'!$B$6:$B$225,"2025-12"))</x:f>
        <x:v>191.21</x:v>
      </x:c>
      <x:c r="E69" s="25" t="str">
        <x:f>IF(COUNTIFS('Bill details'!$A$6:$A$225,$A69,'Bill details'!$B$6:$B$225,"2026-01")=0,"",SUMIFS('Bill details'!$L$6:$L$225,'Bill details'!$A$6:$A$225,$A69,'Bill details'!$B$6:$B$225,"2026-01"))</x:f>
      </x:c>
      <x:c r="F69" s="25" t="str">
        <x:f>IF(COUNTIFS('Bill details'!$A$6:$A$225,$A69,'Bill details'!$B$6:$B$225,"2026-02")=0,"",SUMIFS('Bill details'!$L$6:$L$225,'Bill details'!$A$6:$A$225,$A69,'Bill details'!$B$6:$B$225,"2026-02"))</x:f>
      </x:c>
      <x:c r="G69" s="25" t="str">
        <x:f>IF(COUNTIFS('Bill details'!$A$6:$A$225,$A69,'Bill details'!$B$6:$B$225,"2026-03")=0,"",SUMIFS('Bill details'!$L$6:$L$225,'Bill details'!$A$6:$A$225,$A69,'Bill details'!$B$6:$B$225,"2026-03"))</x:f>
      </x:c>
      <x:c r="H69" s="25" t="str">
        <x:f>IF(COUNTIFS('Bill details'!$A$6:$A$225,$A69,'Bill details'!$B$6:$B$225,"2026-04")=0,"",SUMIFS('Bill details'!$L$6:$L$225,'Bill details'!$A$6:$A$225,$A69,'Bill details'!$B$6:$B$225,"2026-04"))</x:f>
      </x:c>
      <x:c r="I69" s="25" t="str">
        <x:f>IF(COUNTIFS('Bill details'!$A$6:$A$225,$A69,'Bill details'!$B$6:$B$225,"2026-05")=0,"",SUMIFS('Bill details'!$L$6:$L$225,'Bill details'!$A$6:$A$225,$A69,'Bill details'!$B$6:$B$225,"2026-05"))</x:f>
      </x:c>
      <x:c r="J69" s="25" t="n">
        <x:f>IF(COUNTIFS('Bill details'!$A$6:$A$225,$A69,'Bill details'!$B$6:$B$225,"2026-06")=0,"",SUMIFS('Bill details'!$L$6:$L$225,'Bill details'!$A$6:$A$225,$A69,'Bill details'!$B$6:$B$225,"2026-06"))</x:f>
        <x:v>142.79</x:v>
      </x:c>
      <x:c r="K69" s="25" t="n">
        <x:f>IF(COUNTIFS('Bill details'!$A$6:$A$225,$A69,'Bill details'!$B$6:$B$225,"2026-07")=0,"",SUMIFS('Bill details'!$L$6:$L$225,'Bill details'!$A$6:$A$225,$A69,'Bill details'!$B$6:$B$225,"2026-07"))</x:f>
        <x:v>155.53</x:v>
      </x:c>
      <x:c r="L69" s="25" t="str">
        <x:f>IF(COUNTIFS('Bill details'!$A$6:$A$225,$A69,'Bill details'!$B$6:$B$225,"2026-08")=0,"",SUMIFS('Bill details'!$L$6:$L$225,'Bill details'!$A$6:$A$225,$A69,'Bill details'!$B$6:$B$225,"2026-08"))</x:f>
      </x:c>
      <x:c r="M69" s="25" t="n">
        <x:f>IF(COUNTIFS('Bill details'!$A$6:$A$225,$A69,'Bill details'!$B$6:$B$225,"2026-09")=0,"",SUMIFS('Bill details'!$L$6:$L$225,'Bill details'!$A$6:$A$225,$A69,'Bill details'!$B$6:$B$225,"2026-09"))</x:f>
        <x:v>154.95</x:v>
      </x:c>
      <x:c r="N69" s="25" t="n">
        <x:f>SUM(B69:M69)</x:f>
        <x:v>890.4099999999999</x:v>
      </x:c>
    </x:row>
    <x:row r="70" ht="23" customHeight="1">
      <x:c r="A70" s="5" t="str">
        <x:v>Combined available</x:v>
      </x:c>
      <x:c r="B70" s="26" t="n">
        <x:f>SUM(B51:B69)</x:f>
        <x:v>3741.1400000000003</x:v>
      </x:c>
      <x:c r="C70" s="26" t="n">
        <x:f>SUM(C51:C69)</x:f>
        <x:v>6273.22</x:v>
      </x:c>
      <x:c r="D70" s="26" t="n">
        <x:f>SUM(D51:D69)</x:f>
        <x:v>4765.03</x:v>
      </x:c>
      <x:c r="E70" s="26" t="n">
        <x:f>SUM(E51:E69)</x:f>
        <x:v>6008.750000000001</x:v>
      </x:c>
      <x:c r="F70" s="26" t="n">
        <x:f>SUM(F51:F69)</x:f>
        <x:v>6327.400000000001</x:v>
      </x:c>
      <x:c r="G70" s="26" t="n">
        <x:f>SUM(G51:G69)</x:f>
        <x:v>6800.279999999999</x:v>
      </x:c>
      <x:c r="H70" s="26" t="n">
        <x:f>SUM(H51:H69)</x:f>
        <x:v>5181.54</x:v>
      </x:c>
      <x:c r="I70" s="26" t="n">
        <x:f>SUM(I51:I69)</x:f>
        <x:v>4467.7300000000005</x:v>
      </x:c>
      <x:c r="J70" s="26" t="n">
        <x:f>SUM(J51:J69)</x:f>
        <x:v>4037.41</x:v>
      </x:c>
      <x:c r="K70" s="26" t="n">
        <x:f>SUM(K51:K69)</x:f>
        <x:v>4146.25</x:v>
      </x:c>
      <x:c r="L70" s="26" t="n">
        <x:f>SUM(L51:L69)</x:f>
        <x:v>2013.47</x:v>
      </x:c>
      <x:c r="M70" s="26" t="n">
        <x:f>SUM(M51:M69)</x:f>
        <x:v>3921.9600000000005</x:v>
      </x:c>
      <x:c r="N70" s="26" t="n">
        <x:f>SUM(B70:M70)</x:f>
        <x:v>57684.18</x:v>
      </x:c>
    </x:row>
    <x:row r="72">
      <x:c r="A72" s="23" t="str">
        <x:v>Costs follow the same billing-month grouping and correction flags as usage above. Longer rebills remain excluded.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9" hidden="0" customWidth="1"/>
    <x:col min="3" max="3" width="15" hidden="0" customWidth="1"/>
    <x:col min="4" max="4" width="17" hidden="0" customWidth="1"/>
    <x:col min="5" max="5" width="17" hidden="0" customWidth="1"/>
    <x:col min="6" max="6" width="17" hidden="0" customWidth="1"/>
    <x:col min="7" max="7" width="25" hidden="0" customWidth="1"/>
    <x:col min="8" max="8" width="90" hidden="0" customWidth="1"/>
    <x:col min="9" max="9" width="12" hidden="0" customWidth="1"/>
    <x:col min="10" max="10" width="82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Bill usage periods and source references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Source: bills_by_supply_address.zip (192 PDFs). Empty reporting month = long-period usage or monetary credit note; excluded from monthly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5" t="str">
        <x:v>Lodge</x:v>
      </x:c>
      <x:c r="B5" s="5" t="str">
        <x:v>Reporting month</x:v>
      </x:c>
      <x:c r="C5" s="5" t="str">
        <x:v>Usage kWh</x:v>
      </x:c>
      <x:c r="D5" s="5" t="str">
        <x:v>Period start</x:v>
      </x:c>
      <x:c r="E5" s="5" t="str">
        <x:v>Period end</x:v>
      </x:c>
      <x:c r="F5" s="5" t="str">
        <x:v>Issued</x:v>
      </x:c>
      <x:c r="G5" s="5" t="str">
        <x:v>Document number</x:v>
      </x:c>
      <x:c r="H5" s="5" t="str">
        <x:v>Review / exclusion reason</x:v>
      </x:c>
      <x:c r="I5" s="5" t="str">
        <x:v>PDF page</x:v>
      </x:c>
      <x:c r="J5" s="5" t="str">
        <x:v>PDF path in ZIP</x:v>
      </x:c>
      <x:c r="K5" s="24" t="str">
        <x:v>Unit rate (p/kWh)</x:v>
      </x:c>
      <x:c r="L5" s="24" t="str">
        <x:v>Usage charge (£)</x:v>
      </x:c>
      <x:c r="M5" s="24" t="str">
        <x:v>Standing charge (£)</x:v>
      </x:c>
    </x:row>
    <x:row r="6" ht="23" customHeight="1">
      <x:c r="A6" s="2" t="str">
        <x:v>Lodge 01</x:v>
      </x:c>
      <x:c r="B6" s="2" t="str">
        <x:v>2026-09</x:v>
      </x:c>
      <x:c r="C6" s="7" t="n">
        <x:v>1153.31</x:v>
      </x:c>
      <x:c r="D6" s="8" t="d">
        <x:v>2026-09-01T00:00:00.000Z</x:v>
      </x:c>
      <x:c r="E6" s="8" t="d">
        <x:v>2026-09-30T00:00:00.000Z</x:v>
      </x:c>
      <x:c r="F6" s="8" t="d">
        <x:v>2026-10-06T00:00:00.000Z</x:v>
      </x:c>
      <x:c r="G6" s="2" t="str">
        <x:v>KI-FCF49FE6-0026</x:v>
      </x:c>
      <x:c r="H6" s="2" t="str">
        <x:v>No later overlapping usage period found</x:v>
      </x:c>
      <x:c r="I6" s="2" t="n">
        <x:v>2</x:v>
      </x:c>
      <x:c r="J6" s="2" t="str">
        <x:v>Lodge 01 - Woodland Lodges - SA33 4LF/(untitled)(202)(1).pdf</x:v>
      </x:c>
      <x:c r="K6" s="29" t="n">
        <x:v>25.2</x:v>
      </x:c>
      <x:c r="L6" s="30" t="n">
        <x:v>290.63</x:v>
      </x:c>
      <x:c r="M6" s="30" t="n">
        <x:v>15</x:v>
      </x:c>
    </x:row>
    <x:row r="7" ht="23" customHeight="1">
      <x:c r="A7" s="2" t="str">
        <x:v>Lodge 01</x:v>
      </x:c>
      <x:c r="B7" s="2" t="str">
        <x:v>2026-08</x:v>
      </x:c>
      <x:c r="C7" s="7" t="n">
        <x:v>146.77</x:v>
      </x:c>
      <x:c r="D7" s="8" t="d">
        <x:v>2026-08-01T00:00:00.000Z</x:v>
      </x:c>
      <x:c r="E7" s="8" t="d">
        <x:v>2026-08-31T00:00:00.000Z</x:v>
      </x:c>
      <x:c r="F7" s="8" t="d">
        <x:v>2026-09-02T00:00:00.000Z</x:v>
      </x:c>
      <x:c r="G7" s="2" t="str">
        <x:v>KI-FCF49FE6-0025</x:v>
      </x:c>
      <x:c r="H7" s="2" t="str">
        <x:v>No later overlapping usage period found</x:v>
      </x:c>
      <x:c r="I7" s="2" t="n">
        <x:v>2</x:v>
      </x:c>
      <x:c r="J7" s="2" t="str">
        <x:v>Lodge 01 - Woodland Lodges - SA33 4LF/(untitled)(203)(1).pdf</x:v>
      </x:c>
      <x:c r="K7" s="29" t="n">
        <x:v>25.2</x:v>
      </x:c>
      <x:c r="L7" s="30" t="n">
        <x:v>36.99</x:v>
      </x:c>
      <x:c r="M7" s="30" t="n">
        <x:v>15.5</x:v>
      </x:c>
    </x:row>
    <x:row r="8" ht="23" customHeight="1">
      <x:c r="A8" s="2" t="str">
        <x:v>Lodge 01</x:v>
      </x:c>
      <x:c r="B8" s="2" t="str">
        <x:v>2026-07</x:v>
      </x:c>
      <x:c r="C8" s="7" t="n">
        <x:v>1275.19</x:v>
      </x:c>
      <x:c r="D8" s="8" t="d">
        <x:v>2026-07-01T00:00:00.000Z</x:v>
      </x:c>
      <x:c r="E8" s="8" t="d">
        <x:v>2026-07-31T00:00:00.000Z</x:v>
      </x:c>
      <x:c r="F8" s="8" t="d">
        <x:v>2026-08-06T00:00:00.000Z</x:v>
      </x:c>
      <x:c r="G8" s="2" t="str">
        <x:v>KI-FCF49FE6-0024</x:v>
      </x:c>
      <x:c r="H8" s="2" t="str">
        <x:v>No later overlapping usage period found</x:v>
      </x:c>
      <x:c r="I8" s="2" t="n">
        <x:v>2</x:v>
      </x:c>
      <x:c r="J8" s="2" t="str">
        <x:v>Lodge 01 - Woodland Lodges - SA33 4LF/(untitled)(204)(1).pdf</x:v>
      </x:c>
      <x:c r="K8" s="29" t="n">
        <x:v>25.2</x:v>
      </x:c>
      <x:c r="L8" s="30" t="n">
        <x:v>321.35</x:v>
      </x:c>
      <x:c r="M8" s="30" t="n">
        <x:v>15.5</x:v>
      </x:c>
    </x:row>
    <x:row r="9" ht="23" customHeight="1">
      <x:c r="A9" s="2" t="str">
        <x:v>Lodge 01</x:v>
      </x:c>
      <x:c r="B9" s="2" t="str">
        <x:v>2026-06</x:v>
      </x:c>
      <x:c r="C9" s="7" t="n">
        <x:v>1199.05</x:v>
      </x:c>
      <x:c r="D9" s="8" t="d">
        <x:v>2026-06-02T00:00:00.000Z</x:v>
      </x:c>
      <x:c r="E9" s="8" t="d">
        <x:v>2026-06-30T00:00:00.000Z</x:v>
      </x:c>
      <x:c r="F9" s="8" t="d">
        <x:v>2026-07-06T00:00:00.000Z</x:v>
      </x:c>
      <x:c r="G9" s="2" t="str">
        <x:v>KI-FCF49FE6-0023</x:v>
      </x:c>
      <x:c r="H9" s="2" t="str">
        <x:v>No later overlapping usage period found</x:v>
      </x:c>
      <x:c r="I9" s="2" t="n">
        <x:v>2</x:v>
      </x:c>
      <x:c r="J9" s="2" t="str">
        <x:v>Lodge 01 - Woodland Lodges - SA33 4LF/(untitled)(205)(1).pdf</x:v>
      </x:c>
      <x:c r="K9" s="29" t="n">
        <x:v>25.2</x:v>
      </x:c>
      <x:c r="L9" s="30" t="n">
        <x:v>302.16</x:v>
      </x:c>
      <x:c r="M9" s="30" t="n">
        <x:v>14.5</x:v>
      </x:c>
    </x:row>
    <x:row r="10" ht="23" customHeight="1">
      <x:c r="A10" s="2" t="str">
        <x:v>Lodge 01</x:v>
      </x:c>
      <x:c r="B10" s="2" t="str">
        <x:v>2026-05</x:v>
      </x:c>
      <x:c r="C10" s="7" t="n">
        <x:v>1172</x:v>
      </x:c>
      <x:c r="D10" s="8" t="d">
        <x:v>2026-05-01T00:00:00.000Z</x:v>
      </x:c>
      <x:c r="E10" s="8" t="d">
        <x:v>2026-06-01T00:00:00.000Z</x:v>
      </x:c>
      <x:c r="F10" s="8" t="d">
        <x:v>2026-06-04T00:00:00.000Z</x:v>
      </x:c>
      <x:c r="G10" s="2" t="str">
        <x:v>KI-FCF49FE6-0022</x:v>
      </x:c>
      <x:c r="H10" s="2" t="str">
        <x:v>No later overlapping usage period found | Crosses calendar month boundary</x:v>
      </x:c>
      <x:c r="I10" s="2" t="n">
        <x:v>2</x:v>
      </x:c>
      <x:c r="J10" s="2" t="str">
        <x:v>Lodge 01 - Woodland Lodges - SA33 4LF/(untitled)(206)(1).pdf</x:v>
      </x:c>
      <x:c r="K10" s="29" t="n">
        <x:v>25.2</x:v>
      </x:c>
      <x:c r="L10" s="30" t="n">
        <x:v>295.34</x:v>
      </x:c>
      <x:c r="M10" s="30" t="n">
        <x:v>16</x:v>
      </x:c>
    </x:row>
    <x:row r="11" ht="23" customHeight="1">
      <x:c r="A11" s="2" t="str">
        <x:v>Lodge 01</x:v>
      </x:c>
      <x:c r="B11" s="2" t="str">
        <x:v>2026-04</x:v>
      </x:c>
      <x:c r="C11" s="7" t="n">
        <x:v>1205.38</x:v>
      </x:c>
      <x:c r="D11" s="8" t="d">
        <x:v>2026-04-01T00:00:00.000Z</x:v>
      </x:c>
      <x:c r="E11" s="8" t="d">
        <x:v>2026-04-30T00:00:00.000Z</x:v>
      </x:c>
      <x:c r="F11" s="8" t="d">
        <x:v>2026-05-05T00:00:00.000Z</x:v>
      </x:c>
      <x:c r="G11" s="2" t="str">
        <x:v>KI-FCF49FE6-0021</x:v>
      </x:c>
      <x:c r="H11" s="2" t="str">
        <x:v>No later overlapping usage period found</x:v>
      </x:c>
      <x:c r="I11" s="2" t="n">
        <x:v>2</x:v>
      </x:c>
      <x:c r="J11" s="2" t="str">
        <x:v>Lodge 01 - Woodland Lodges - SA33 4LF/(untitled)(207)(1).pdf</x:v>
      </x:c>
      <x:c r="K11" s="29" t="n">
        <x:v>25.2</x:v>
      </x:c>
      <x:c r="L11" s="30" t="n">
        <x:v>303.75</x:v>
      </x:c>
      <x:c r="M11" s="30" t="n">
        <x:v>15</x:v>
      </x:c>
    </x:row>
    <x:row r="12" ht="23" customHeight="1">
      <x:c r="A12" s="2" t="str">
        <x:v>Lodge 01</x:v>
      </x:c>
      <x:c r="B12" s="2" t="str">
        <x:v>2026-03</x:v>
      </x:c>
      <x:c r="C12" s="7" t="n">
        <x:v>1997.62</x:v>
      </x:c>
      <x:c r="D12" s="8" t="d">
        <x:v>2026-03-02T00:00:00.000Z</x:v>
      </x:c>
      <x:c r="E12" s="8" t="d">
        <x:v>2026-03-31T00:00:00.000Z</x:v>
      </x:c>
      <x:c r="F12" s="8" t="d">
        <x:v>2026-05-05T00:00:00.000Z</x:v>
      </x:c>
      <x:c r="G12" s="2" t="str">
        <x:v>KI-FCF49FE6-0021</x:v>
      </x:c>
      <x:c r="H12" s="2" t="str">
        <x:v>No later overlapping usage period found</x:v>
      </x:c>
      <x:c r="I12" s="2" t="n">
        <x:v>2</x:v>
      </x:c>
      <x:c r="J12" s="2" t="str">
        <x:v>Lodge 01 - Woodland Lodges - SA33 4LF/(untitled)(207)(1).pdf</x:v>
      </x:c>
      <x:c r="K12" s="29" t="n">
        <x:v>25.2</x:v>
      </x:c>
      <x:c r="L12" s="30" t="n">
        <x:v>503.4</x:v>
      </x:c>
      <x:c r="M12" s="30" t="n">
        <x:v>15</x:v>
      </x:c>
    </x:row>
    <x:row r="13" ht="23" customHeight="1">
      <x:c r="A13" s="2" t="str">
        <x:v>Lodge 01</x:v>
      </x:c>
      <x:c r="B13" s="2" t="str">
        <x:v>2026-02</x:v>
      </x:c>
      <x:c r="C13" s="7" t="n">
        <x:v>2286.43</x:v>
      </x:c>
      <x:c r="D13" s="8" t="d">
        <x:v>2026-02-01T00:00:00.000Z</x:v>
      </x:c>
      <x:c r="E13" s="8" t="d">
        <x:v>2026-03-01T00:00:00.000Z</x:v>
      </x:c>
      <x:c r="F13" s="8" t="d">
        <x:v>2026-03-03T00:00:00.000Z</x:v>
      </x:c>
      <x:c r="G13" s="2" t="str">
        <x:v>KI-FCF49FE6-0020</x:v>
      </x:c>
      <x:c r="H13" s="2" t="str">
        <x:v>No later overlapping usage period found | Crosses calendar month boundary</x:v>
      </x:c>
      <x:c r="I13" s="2" t="n">
        <x:v>2</x:v>
      </x:c>
      <x:c r="J13" s="2" t="str">
        <x:v>Lodge 01 - Woodland Lodges - SA33 4LF/(untitled)(208)(1).pdf</x:v>
      </x:c>
      <x:c r="K13" s="29" t="n">
        <x:v>25.2</x:v>
      </x:c>
      <x:c r="L13" s="30" t="n">
        <x:v>576.18</x:v>
      </x:c>
      <x:c r="M13" s="30" t="n">
        <x:v>14.5</x:v>
      </x:c>
    </x:row>
    <x:row r="14" ht="23" customHeight="1">
      <x:c r="A14" s="2" t="str">
        <x:v>Lodge 01</x:v>
      </x:c>
      <x:c r="B14" s="2" t="str">
        <x:v>2026-01</x:v>
      </x:c>
      <x:c r="C14" s="7" t="n">
        <x:v>2696.6</x:v>
      </x:c>
      <x:c r="D14" s="8" t="d">
        <x:v>2026-01-01T00:00:00.000Z</x:v>
      </x:c>
      <x:c r="E14" s="8" t="d">
        <x:v>2026-01-31T00:00:00.000Z</x:v>
      </x:c>
      <x:c r="F14" s="8" t="d">
        <x:v>2026-02-09T00:00:00.000Z</x:v>
      </x:c>
      <x:c r="G14" s="2" t="str">
        <x:v>KI-FCF49FE6-0019</x:v>
      </x:c>
      <x:c r="H14" s="2" t="str">
        <x:v>No later overlapping usage period found</x:v>
      </x:c>
      <x:c r="I14" s="2" t="n">
        <x:v>2</x:v>
      </x:c>
      <x:c r="J14" s="2" t="str">
        <x:v>Lodge 01 - Woodland Lodges - SA33 4LF/(untitled)(209).pdf</x:v>
      </x:c>
      <x:c r="K14" s="29" t="n">
        <x:v>25.2</x:v>
      </x:c>
      <x:c r="L14" s="30" t="n">
        <x:v>679.55</x:v>
      </x:c>
      <x:c r="M14" s="30" t="n">
        <x:v>15.5</x:v>
      </x:c>
    </x:row>
    <x:row r="15" ht="23" customHeight="1">
      <x:c r="A15" s="2" t="str">
        <x:v>Lodge 01</x:v>
      </x:c>
      <x:c r="B15" s="2" t="str">
        <x:v>2025-12</x:v>
      </x:c>
      <x:c r="C15" s="7" t="n">
        <x:v>1417.97</x:v>
      </x:c>
      <x:c r="D15" s="8" t="d">
        <x:v>2025-12-02T00:00:00.000Z</x:v>
      </x:c>
      <x:c r="E15" s="8" t="d">
        <x:v>2025-12-31T00:00:00.000Z</x:v>
      </x:c>
      <x:c r="F15" s="8" t="d">
        <x:v>2026-01-07T00:00:00.000Z</x:v>
      </x:c>
      <x:c r="G15" s="2" t="str">
        <x:v>KI-FCF49FE6-0018</x:v>
      </x:c>
      <x:c r="H15" s="2" t="str">
        <x:v>No later overlapping usage period found</x:v>
      </x:c>
      <x:c r="I15" s="2" t="n">
        <x:v>2</x:v>
      </x:c>
      <x:c r="J15" s="2" t="str">
        <x:v>Lodge 01 - Woodland Lodges - SA33 4LF/(untitled)(210).pdf</x:v>
      </x:c>
      <x:c r="K15" s="29" t="n">
        <x:v>25.2</x:v>
      </x:c>
      <x:c r="L15" s="30" t="n">
        <x:v>357.33</x:v>
      </x:c>
      <x:c r="M15" s="30" t="n">
        <x:v>15</x:v>
      </x:c>
    </x:row>
    <x:row r="16" ht="23" customHeight="1">
      <x:c r="A16" s="2" t="str">
        <x:v>Lodge 01</x:v>
      </x:c>
      <x:c r="B16" s="2" t="str">
        <x:v>2025-11</x:v>
      </x:c>
      <x:c r="C16" s="7" t="n">
        <x:v>2409.63</x:v>
      </x:c>
      <x:c r="D16" s="8" t="d">
        <x:v>2025-11-01T00:00:00.000Z</x:v>
      </x:c>
      <x:c r="E16" s="8" t="d">
        <x:v>2025-12-01T00:00:00.000Z</x:v>
      </x:c>
      <x:c r="F16" s="8" t="d">
        <x:v>2025-12-02T00:00:00.000Z</x:v>
      </x:c>
      <x:c r="G16" s="2" t="str">
        <x:v>KI-FCF49FE6-0017</x:v>
      </x:c>
      <x:c r="H16" s="2" t="str">
        <x:v>No later overlapping usage period found | Crosses calendar month boundary</x:v>
      </x:c>
      <x:c r="I16" s="2" t="n">
        <x:v>2</x:v>
      </x:c>
      <x:c r="J16" s="2" t="str">
        <x:v>Lodge 01 - Woodland Lodges - SA33 4LF/(untitled)(211).pdf</x:v>
      </x:c>
      <x:c r="K16" s="29" t="n">
        <x:v>25.2</x:v>
      </x:c>
      <x:c r="L16" s="30" t="n">
        <x:v>607.23</x:v>
      </x:c>
      <x:c r="M16" s="30" t="n">
        <x:v>15.5</x:v>
      </x:c>
    </x:row>
    <x:row r="17" ht="23" customHeight="1">
      <x:c r="A17" s="2" t="str">
        <x:v>Lodge 01</x:v>
      </x:c>
      <x:c r="B17" s="2" t="str">
        <x:v>2025-10</x:v>
      </x:c>
      <x:c r="C17" s="7" t="n">
        <x:v>894.9</x:v>
      </x:c>
      <x:c r="D17" s="8" t="d">
        <x:v>2025-10-01T00:00:00.000Z</x:v>
      </x:c>
      <x:c r="E17" s="8" t="d">
        <x:v>2025-10-31T00:00:00.000Z</x:v>
      </x:c>
      <x:c r="F17" s="8" t="d">
        <x:v>2025-11-06T00:00:00.000Z</x:v>
      </x:c>
      <x:c r="G17" s="2" t="str">
        <x:v>KI-FCF49FE6-0016</x:v>
      </x:c>
      <x:c r="H17" s="2" t="str">
        <x:v>No later overlapping usage period found</x:v>
      </x:c>
      <x:c r="I17" s="2" t="n">
        <x:v>2</x:v>
      </x:c>
      <x:c r="J17" s="2" t="str">
        <x:v>Lodge 01 - Woodland Lodges - SA33 4LF/(untitled)(212).pdf</x:v>
      </x:c>
      <x:c r="K17" s="29" t="n">
        <x:v>25.2</x:v>
      </x:c>
      <x:c r="L17" s="30" t="n">
        <x:v>225.51</x:v>
      </x:c>
      <x:c r="M17" s="30" t="n">
        <x:v>15.5</x:v>
      </x:c>
    </x:row>
    <x:row r="18" ht="23" customHeight="1">
      <x:c r="A18" s="2" t="str">
        <x:v>Lodge 02</x:v>
      </x:c>
      <x:c r="B18" s="2" t="str">
        <x:v>2026-09</x:v>
      </x:c>
      <x:c r="C18" s="7" t="n">
        <x:v>1044.04</x:v>
      </x:c>
      <x:c r="D18" s="8" t="d">
        <x:v>2026-09-01T00:00:00.000Z</x:v>
      </x:c>
      <x:c r="E18" s="8" t="d">
        <x:v>2026-09-30T00:00:00.000Z</x:v>
      </x:c>
      <x:c r="F18" s="8" t="d">
        <x:v>2026-10-06T00:00:00.000Z</x:v>
      </x:c>
      <x:c r="G18" s="2" t="str">
        <x:v>KI-9975EA70-0027</x:v>
      </x:c>
      <x:c r="H18" s="2" t="str">
        <x:v>No later overlapping usage period found</x:v>
      </x:c>
      <x:c r="I18" s="2" t="n">
        <x:v>2</x:v>
      </x:c>
      <x:c r="J18" s="2" t="str">
        <x:v>Lodge 02 - Woodland Lodges - SA33 4LF/(untitled)(191)(1).pdf</x:v>
      </x:c>
      <x:c r="K18" s="29" t="n">
        <x:v>25.2</x:v>
      </x:c>
      <x:c r="L18" s="30" t="n">
        <x:v>263.1</x:v>
      </x:c>
      <x:c r="M18" s="30" t="n">
        <x:v>15</x:v>
      </x:c>
    </x:row>
    <x:row r="19" ht="23" customHeight="1">
      <x:c r="A19" s="2" t="str">
        <x:v>Lodge 02</x:v>
      </x:c>
      <x:c r="B19" s="2" t="str">
        <x:v>2026-08</x:v>
      </x:c>
      <x:c r="C19" s="7" t="n">
        <x:v>1127.82</x:v>
      </x:c>
      <x:c r="D19" s="8" t="d">
        <x:v>2026-08-01T00:00:00.000Z</x:v>
      </x:c>
      <x:c r="E19" s="8" t="d">
        <x:v>2026-08-31T00:00:00.000Z</x:v>
      </x:c>
      <x:c r="F19" s="8" t="d">
        <x:v>2026-09-02T00:00:00.000Z</x:v>
      </x:c>
      <x:c r="G19" s="2" t="str">
        <x:v>KI-9975EA70-0026</x:v>
      </x:c>
      <x:c r="H19" s="2" t="str">
        <x:v>No later overlapping usage period found</x:v>
      </x:c>
      <x:c r="I19" s="2" t="n">
        <x:v>2</x:v>
      </x:c>
      <x:c r="J19" s="2" t="str">
        <x:v>Lodge 02 - Woodland Lodges - SA33 4LF/(untitled)(192).pdf</x:v>
      </x:c>
      <x:c r="K19" s="29" t="n">
        <x:v>25.2</x:v>
      </x:c>
      <x:c r="L19" s="30" t="n">
        <x:v>284.21</x:v>
      </x:c>
      <x:c r="M19" s="30" t="n">
        <x:v>15.5</x:v>
      </x:c>
    </x:row>
    <x:row r="20" ht="23" customHeight="1">
      <x:c r="A20" s="2" t="str">
        <x:v>Lodge 02</x:v>
      </x:c>
      <x:c r="B20" s="2" t="str">
        <x:v>2026-07</x:v>
      </x:c>
      <x:c r="C20" s="7" t="n">
        <x:v>1008.92</x:v>
      </x:c>
      <x:c r="D20" s="8" t="d">
        <x:v>2026-07-01T00:00:00.000Z</x:v>
      </x:c>
      <x:c r="E20" s="8" t="d">
        <x:v>2026-07-31T00:00:00.000Z</x:v>
      </x:c>
      <x:c r="F20" s="8" t="d">
        <x:v>2026-08-06T00:00:00.000Z</x:v>
      </x:c>
      <x:c r="G20" s="2" t="str">
        <x:v>KI-9975EA70-0025</x:v>
      </x:c>
      <x:c r="H20" s="2" t="str">
        <x:v>No later overlapping usage period found</x:v>
      </x:c>
      <x:c r="I20" s="2" t="n">
        <x:v>2</x:v>
      </x:c>
      <x:c r="J20" s="2" t="str">
        <x:v>Lodge 02 - Woodland Lodges - SA33 4LF/(untitled)(193)(1).pdf</x:v>
      </x:c>
      <x:c r="K20" s="29" t="n">
        <x:v>25.2</x:v>
      </x:c>
      <x:c r="L20" s="30" t="n">
        <x:v>254.25</x:v>
      </x:c>
      <x:c r="M20" s="30" t="n">
        <x:v>15.5</x:v>
      </x:c>
    </x:row>
    <x:row r="21" ht="23" customHeight="1">
      <x:c r="A21" s="2" t="str">
        <x:v>Lodge 02</x:v>
      </x:c>
      <x:c r="B21" s="2" t="str">
        <x:v>2026-06</x:v>
      </x:c>
      <x:c r="C21" s="7" t="n">
        <x:v>915.26</x:v>
      </x:c>
      <x:c r="D21" s="8" t="d">
        <x:v>2026-06-03T00:00:00.000Z</x:v>
      </x:c>
      <x:c r="E21" s="8" t="d">
        <x:v>2026-06-30T00:00:00.000Z</x:v>
      </x:c>
      <x:c r="F21" s="8" t="d">
        <x:v>2026-07-06T00:00:00.000Z</x:v>
      </x:c>
      <x:c r="G21" s="2" t="str">
        <x:v>KI-9975EA70-0024</x:v>
      </x:c>
      <x:c r="H21" s="2" t="str">
        <x:v>No later overlapping usage period found</x:v>
      </x:c>
      <x:c r="I21" s="2" t="n">
        <x:v>2</x:v>
      </x:c>
      <x:c r="J21" s="2" t="str">
        <x:v>Lodge 02 - Woodland Lodges - SA33 4LF/(untitled)(194)(1).pdf</x:v>
      </x:c>
      <x:c r="K21" s="29" t="n">
        <x:v>25.2</x:v>
      </x:c>
      <x:c r="L21" s="30" t="n">
        <x:v>230.65</x:v>
      </x:c>
      <x:c r="M21" s="30" t="n">
        <x:v>14</x:v>
      </x:c>
    </x:row>
    <x:row r="22" ht="23" customHeight="1">
      <x:c r="A22" s="2" t="str">
        <x:v>Lodge 02</x:v>
      </x:c>
      <x:c r="B22" s="2" t="str">
        <x:v>2026-05</x:v>
      </x:c>
      <x:c r="C22" s="7" t="n">
        <x:v>1439</x:v>
      </x:c>
      <x:c r="D22" s="8" t="d">
        <x:v>2026-05-01T00:00:00.000Z</x:v>
      </x:c>
      <x:c r="E22" s="8" t="d">
        <x:v>2026-06-02T00:00:00.000Z</x:v>
      </x:c>
      <x:c r="F22" s="8" t="d">
        <x:v>2026-06-04T00:00:00.000Z</x:v>
      </x:c>
      <x:c r="G22" s="2" t="str">
        <x:v>KI-9975EA70-0023</x:v>
      </x:c>
      <x:c r="H22" s="2" t="str">
        <x:v>No later overlapping usage period found | Crosses calendar month boundary</x:v>
      </x:c>
      <x:c r="I22" s="2" t="n">
        <x:v>2</x:v>
      </x:c>
      <x:c r="J22" s="2" t="str">
        <x:v>Lodge 02 - Woodland Lodges - SA33 4LF/(untitled)(195)(1).pdf</x:v>
      </x:c>
      <x:c r="K22" s="29" t="n">
        <x:v>25.2</x:v>
      </x:c>
      <x:c r="L22" s="30" t="n">
        <x:v>362.63</x:v>
      </x:c>
      <x:c r="M22" s="30" t="n">
        <x:v>16.5</x:v>
      </x:c>
    </x:row>
    <x:row r="23" ht="23" customHeight="1">
      <x:c r="A23" s="2" t="str">
        <x:v>Lodge 02</x:v>
      </x:c>
      <x:c r="B23" s="2" t="str">
        <x:v>2026-03</x:v>
      </x:c>
      <x:c r="C23" s="7" t="n">
        <x:v>1332.33</x:v>
      </x:c>
      <x:c r="D23" s="8" t="d">
        <x:v>2026-03-02T00:00:00.000Z</x:v>
      </x:c>
      <x:c r="E23" s="8" t="d">
        <x:v>2026-03-31T00:00:00.000Z</x:v>
      </x:c>
      <x:c r="F23" s="8" t="d">
        <x:v>2026-05-05T00:00:00.000Z</x:v>
      </x:c>
      <x:c r="G23" s="2" t="str">
        <x:v>KI-9975EA70-0022</x:v>
      </x:c>
      <x:c r="H23" s="2" t="str">
        <x:v>No later overlapping usage period found</x:v>
      </x:c>
      <x:c r="I23" s="2" t="n">
        <x:v>2</x:v>
      </x:c>
      <x:c r="J23" s="2" t="str">
        <x:v>Lodge 02 - Woodland Lodges - SA33 4LF/(untitled)(196)(1).pdf</x:v>
      </x:c>
      <x:c r="K23" s="29" t="n">
        <x:v>25.2</x:v>
      </x:c>
      <x:c r="L23" s="30" t="n">
        <x:v>335.75</x:v>
      </x:c>
      <x:c r="M23" s="30" t="n">
        <x:v>15</x:v>
      </x:c>
    </x:row>
    <x:row r="24" ht="23" customHeight="1">
      <x:c r="A24" s="2" t="str">
        <x:v>Lodge 02</x:v>
      </x:c>
      <x:c r="B24" s="2" t="str">
        <x:v>2026-04</x:v>
      </x:c>
      <x:c r="C24" s="7" t="n">
        <x:v>1143.67</x:v>
      </x:c>
      <x:c r="D24" s="8" t="d">
        <x:v>2026-04-01T00:00:00.000Z</x:v>
      </x:c>
      <x:c r="E24" s="8" t="d">
        <x:v>2026-04-30T00:00:00.000Z</x:v>
      </x:c>
      <x:c r="F24" s="8" t="d">
        <x:v>2026-05-05T00:00:00.000Z</x:v>
      </x:c>
      <x:c r="G24" s="2" t="str">
        <x:v>KI-9975EA70-0022</x:v>
      </x:c>
      <x:c r="H24" s="2" t="str">
        <x:v>No later overlapping usage period found</x:v>
      </x:c>
      <x:c r="I24" s="2" t="n">
        <x:v>2</x:v>
      </x:c>
      <x:c r="J24" s="2" t="str">
        <x:v>Lodge 02 - Woodland Lodges - SA33 4LF/(untitled)(196)(1).pdf</x:v>
      </x:c>
      <x:c r="K24" s="29" t="n">
        <x:v>25.2</x:v>
      </x:c>
      <x:c r="L24" s="30" t="n">
        <x:v>288.21</x:v>
      </x:c>
      <x:c r="M24" s="30" t="n">
        <x:v>15</x:v>
      </x:c>
    </x:row>
    <x:row r="25" ht="23" customHeight="1">
      <x:c r="A25" s="2" t="str">
        <x:v>Lodge 02</x:v>
      </x:c>
      <x:c r="B25" s="2" t="str"/>
      <x:c r="C25" s="7" t="n">
        <x:v>1624.49</x:v>
      </x:c>
      <x:c r="D25" s="8" t="d">
        <x:v>2026-01-01T00:00:00.000Z</x:v>
      </x:c>
      <x:c r="E25" s="8" t="d">
        <x:v>2026-03-01T00:00:00.000Z</x:v>
      </x:c>
      <x:c r="F25" s="8" t="d">
        <x:v>2026-03-24T00:00:00.000Z</x:v>
      </x:c>
      <x:c r="G25" s="2" t="str">
        <x:v>KI-9975EA70-0021</x:v>
      </x:c>
      <x:c r="H25" s="2" t="str">
        <x:v>Multi-month: excluded from monthly totals. No later overlapping usage period found | Crosses calendar month boundary</x:v>
      </x:c>
      <x:c r="I25" s="2" t="n">
        <x:v>2</x:v>
      </x:c>
      <x:c r="J25" s="2" t="str">
        <x:v>Lodge 02 - Woodland Lodges - SA33 4LF/(untitled)(197)(1).pdf</x:v>
      </x:c>
      <x:c r="K25" s="29" t="n">
        <x:v>25.2</x:v>
      </x:c>
      <x:c r="L25" s="30" t="n">
        <x:v>409.38</x:v>
      </x:c>
      <x:c r="M25" s="30" t="n">
        <x:v>30</x:v>
      </x:c>
    </x:row>
    <x:row r="26" ht="23" customHeight="1">
      <x:c r="A26" s="2" t="str">
        <x:v>Lodge 02</x:v>
      </x:c>
      <x:c r="B26" s="2" t="str">
        <x:v>2026-01</x:v>
      </x:c>
      <x:c r="C26" s="7" t="n">
        <x:v>2197.27</x:v>
      </x:c>
      <x:c r="D26" s="8" t="d">
        <x:v>2026-01-01T00:00:00.000Z</x:v>
      </x:c>
      <x:c r="E26" s="8" t="d">
        <x:v>2026-01-31T00:00:00.000Z</x:v>
      </x:c>
      <x:c r="F26" s="8" t="d">
        <x:v>2026-02-09T00:00:00.000Z</x:v>
      </x:c>
      <x:c r="G26" s="2" t="str">
        <x:v>KI-9975EA70-0020</x:v>
      </x:c>
      <x:c r="H26" s="2" t="str">
        <x:v>Later overlapping bill: KI-9975EA70-0021</x:v>
      </x:c>
      <x:c r="I26" s="2" t="n">
        <x:v>2</x:v>
      </x:c>
      <x:c r="J26" s="2" t="str">
        <x:v>Lodge 02 - Woodland Lodges - SA33 4LF/(untitled)(198)(1).pdf</x:v>
      </x:c>
      <x:c r="K26" s="29" t="n">
        <x:v>25.2</x:v>
      </x:c>
      <x:c r="L26" s="30" t="n">
        <x:v>553.72</x:v>
      </x:c>
      <x:c r="M26" s="30" t="n">
        <x:v>15.5</x:v>
      </x:c>
    </x:row>
    <x:row r="27" ht="23" customHeight="1">
      <x:c r="A27" s="2" t="str">
        <x:v>Lodge 02</x:v>
      </x:c>
      <x:c r="B27" s="2" t="str">
        <x:v>2025-12</x:v>
      </x:c>
      <x:c r="C27" s="7" t="n">
        <x:v>1528.51</x:v>
      </x:c>
      <x:c r="D27" s="8" t="d">
        <x:v>2025-12-02T00:00:00.000Z</x:v>
      </x:c>
      <x:c r="E27" s="8" t="d">
        <x:v>2025-12-31T00:00:00.000Z</x:v>
      </x:c>
      <x:c r="F27" s="8" t="d">
        <x:v>2026-01-07T00:00:00.000Z</x:v>
      </x:c>
      <x:c r="G27" s="2" t="str">
        <x:v>KI-9975EA70-0019</x:v>
      </x:c>
      <x:c r="H27" s="2" t="str">
        <x:v>No later overlapping usage period found</x:v>
      </x:c>
      <x:c r="I27" s="2" t="n">
        <x:v>2</x:v>
      </x:c>
      <x:c r="J27" s="2" t="str">
        <x:v>Lodge 02 - Woodland Lodges - SA33 4LF/(untitled)(199)(1).pdf</x:v>
      </x:c>
      <x:c r="K27" s="29" t="n">
        <x:v>25.2</x:v>
      </x:c>
      <x:c r="L27" s="30" t="n">
        <x:v>385.18</x:v>
      </x:c>
      <x:c r="M27" s="30" t="n">
        <x:v>15</x:v>
      </x:c>
    </x:row>
    <x:row r="28" ht="23" customHeight="1">
      <x:c r="A28" s="2" t="str">
        <x:v>Lodge 02</x:v>
      </x:c>
      <x:c r="B28" s="2" t="str">
        <x:v>2025-11</x:v>
      </x:c>
      <x:c r="C28" s="7" t="n">
        <x:v>1912.55</x:v>
      </x:c>
      <x:c r="D28" s="8" t="d">
        <x:v>2025-11-01T00:00:00.000Z</x:v>
      </x:c>
      <x:c r="E28" s="8" t="d">
        <x:v>2025-12-01T00:00:00.000Z</x:v>
      </x:c>
      <x:c r="F28" s="8" t="d">
        <x:v>2025-12-02T00:00:00.000Z</x:v>
      </x:c>
      <x:c r="G28" s="2" t="str">
        <x:v>KI-9975EA70-0018</x:v>
      </x:c>
      <x:c r="H28" s="2" t="str">
        <x:v>No later overlapping usage period found | Crosses calendar month boundary</x:v>
      </x:c>
      <x:c r="I28" s="2" t="n">
        <x:v>2</x:v>
      </x:c>
      <x:c r="J28" s="2" t="str">
        <x:v>Lodge 02 - Woodland Lodges - SA33 4LF/(untitled)(200)(1).pdf</x:v>
      </x:c>
      <x:c r="K28" s="29" t="n">
        <x:v>25.2</x:v>
      </x:c>
      <x:c r="L28" s="30" t="n">
        <x:v>481.96</x:v>
      </x:c>
      <x:c r="M28" s="30" t="n">
        <x:v>15.5</x:v>
      </x:c>
    </x:row>
    <x:row r="29" ht="23" customHeight="1">
      <x:c r="A29" s="2" t="str">
        <x:v>Lodge 02</x:v>
      </x:c>
      <x:c r="B29" s="2" t="str">
        <x:v>2025-10</x:v>
      </x:c>
      <x:c r="C29" s="7" t="n">
        <x:v>1441.25</x:v>
      </x:c>
      <x:c r="D29" s="8" t="d">
        <x:v>2025-10-01T00:00:00.000Z</x:v>
      </x:c>
      <x:c r="E29" s="8" t="d">
        <x:v>2025-10-31T00:00:00.000Z</x:v>
      </x:c>
      <x:c r="F29" s="8" t="d">
        <x:v>2025-11-06T00:00:00.000Z</x:v>
      </x:c>
      <x:c r="G29" s="2" t="str">
        <x:v>KI-9975EA70-0017</x:v>
      </x:c>
      <x:c r="H29" s="2" t="str">
        <x:v>No later overlapping usage period found</x:v>
      </x:c>
      <x:c r="I29" s="2" t="n">
        <x:v>2</x:v>
      </x:c>
      <x:c r="J29" s="2" t="str">
        <x:v>Lodge 02 - Woodland Lodges - SA33 4LF/(untitled)(201)(1).pdf</x:v>
      </x:c>
      <x:c r="K29" s="29" t="n">
        <x:v>25.2</x:v>
      </x:c>
      <x:c r="L29" s="30" t="n">
        <x:v>363.19</x:v>
      </x:c>
      <x:c r="M29" s="30" t="n">
        <x:v>15.5</x:v>
      </x:c>
    </x:row>
    <x:row r="30" ht="23" customHeight="1">
      <x:c r="A30" s="2" t="str">
        <x:v>Lodge 03</x:v>
      </x:c>
      <x:c r="B30" s="2" t="str">
        <x:v>2026-09</x:v>
      </x:c>
      <x:c r="C30" s="7" t="n">
        <x:v>813.2</x:v>
      </x:c>
      <x:c r="D30" s="8" t="d">
        <x:v>2026-09-01T00:00:00.000Z</x:v>
      </x:c>
      <x:c r="E30" s="8" t="d">
        <x:v>2026-09-30T00:00:00.000Z</x:v>
      </x:c>
      <x:c r="F30" s="8" t="d">
        <x:v>2026-10-06T00:00:00.000Z</x:v>
      </x:c>
      <x:c r="G30" s="2" t="str">
        <x:v>KI-E8EABFD6-0027</x:v>
      </x:c>
      <x:c r="H30" s="2" t="str">
        <x:v>No later overlapping usage period found</x:v>
      </x:c>
      <x:c r="I30" s="2" t="n">
        <x:v>2</x:v>
      </x:c>
      <x:c r="J30" s="2" t="str">
        <x:v>Lodge 03 - Woodland Lodges - SA33 4LF/(untitled)(180)(1).pdf</x:v>
      </x:c>
      <x:c r="K30" s="29" t="n">
        <x:v>25.2</x:v>
      </x:c>
      <x:c r="L30" s="30" t="n">
        <x:v>204.93</x:v>
      </x:c>
      <x:c r="M30" s="30" t="n">
        <x:v>15</x:v>
      </x:c>
    </x:row>
    <x:row r="31" ht="23" customHeight="1">
      <x:c r="A31" s="2" t="str">
        <x:v>Lodge 03</x:v>
      </x:c>
      <x:c r="B31" s="2" t="str">
        <x:v>2026-08</x:v>
      </x:c>
      <x:c r="C31" s="7" t="n">
        <x:v>203.49</x:v>
      </x:c>
      <x:c r="D31" s="8" t="d">
        <x:v>2026-08-01T00:00:00.000Z</x:v>
      </x:c>
      <x:c r="E31" s="8" t="d">
        <x:v>2026-08-31T00:00:00.000Z</x:v>
      </x:c>
      <x:c r="F31" s="8" t="d">
        <x:v>2026-09-02T00:00:00.000Z</x:v>
      </x:c>
      <x:c r="G31" s="2" t="str">
        <x:v>KI-E8EABFD6-0026</x:v>
      </x:c>
      <x:c r="H31" s="2" t="str">
        <x:v>No later overlapping usage period found</x:v>
      </x:c>
      <x:c r="I31" s="2" t="n">
        <x:v>2</x:v>
      </x:c>
      <x:c r="J31" s="2" t="str">
        <x:v>Lodge 03 - Woodland Lodges - SA33 4LF/(untitled)(181).pdf</x:v>
      </x:c>
      <x:c r="K31" s="29" t="n">
        <x:v>25.2</x:v>
      </x:c>
      <x:c r="L31" s="30" t="n">
        <x:v>51.28</x:v>
      </x:c>
      <x:c r="M31" s="30" t="n">
        <x:v>15.5</x:v>
      </x:c>
    </x:row>
    <x:row r="32" ht="23" customHeight="1">
      <x:c r="A32" s="2" t="str">
        <x:v>Lodge 03</x:v>
      </x:c>
      <x:c r="B32" s="2" t="str">
        <x:v>2026-07</x:v>
      </x:c>
      <x:c r="C32" s="7" t="n">
        <x:v>883.25</x:v>
      </x:c>
      <x:c r="D32" s="8" t="d">
        <x:v>2026-07-01T00:00:00.000Z</x:v>
      </x:c>
      <x:c r="E32" s="8" t="d">
        <x:v>2026-07-31T00:00:00.000Z</x:v>
      </x:c>
      <x:c r="F32" s="8" t="d">
        <x:v>2026-08-06T00:00:00.000Z</x:v>
      </x:c>
      <x:c r="G32" s="2" t="str">
        <x:v>KI-E8EABFD6-0025</x:v>
      </x:c>
      <x:c r="H32" s="2" t="str">
        <x:v>No later overlapping usage period found</x:v>
      </x:c>
      <x:c r="I32" s="2" t="n">
        <x:v>2</x:v>
      </x:c>
      <x:c r="J32" s="2" t="str">
        <x:v>Lodge 03 - Woodland Lodges - SA33 4LF/(untitled)(182).pdf</x:v>
      </x:c>
      <x:c r="K32" s="29" t="n">
        <x:v>25.2</x:v>
      </x:c>
      <x:c r="L32" s="30" t="n">
        <x:v>222.58</x:v>
      </x:c>
      <x:c r="M32" s="30" t="n">
        <x:v>15.5</x:v>
      </x:c>
    </x:row>
    <x:row r="33" ht="23" customHeight="1">
      <x:c r="A33" s="2" t="str">
        <x:v>Lodge 03</x:v>
      </x:c>
      <x:c r="B33" s="2" t="str">
        <x:v>2026-06</x:v>
      </x:c>
      <x:c r="C33" s="7" t="n">
        <x:v>801.26</x:v>
      </x:c>
      <x:c r="D33" s="8" t="d">
        <x:v>2026-06-03T00:00:00.000Z</x:v>
      </x:c>
      <x:c r="E33" s="8" t="d">
        <x:v>2026-06-30T00:00:00.000Z</x:v>
      </x:c>
      <x:c r="F33" s="8" t="d">
        <x:v>2026-07-06T00:00:00.000Z</x:v>
      </x:c>
      <x:c r="G33" s="2" t="str">
        <x:v>KI-E8EABFD6-0024</x:v>
      </x:c>
      <x:c r="H33" s="2" t="str">
        <x:v>No later overlapping usage period found</x:v>
      </x:c>
      <x:c r="I33" s="2" t="n">
        <x:v>2</x:v>
      </x:c>
      <x:c r="J33" s="2" t="str">
        <x:v>Lodge 03 - Woodland Lodges - SA33 4LF/(untitled)(183).pdf</x:v>
      </x:c>
      <x:c r="K33" s="29" t="n">
        <x:v>25.2</x:v>
      </x:c>
      <x:c r="L33" s="30" t="n">
        <x:v>201.92</x:v>
      </x:c>
      <x:c r="M33" s="30" t="n">
        <x:v>14</x:v>
      </x:c>
    </x:row>
    <x:row r="34" ht="23" customHeight="1">
      <x:c r="A34" s="2" t="str">
        <x:v>Lodge 03</x:v>
      </x:c>
      <x:c r="B34" s="2" t="str">
        <x:v>2026-05</x:v>
      </x:c>
      <x:c r="C34" s="7" t="n">
        <x:v>673</x:v>
      </x:c>
      <x:c r="D34" s="8" t="d">
        <x:v>2026-05-01T00:00:00.000Z</x:v>
      </x:c>
      <x:c r="E34" s="8" t="d">
        <x:v>2026-06-02T00:00:00.000Z</x:v>
      </x:c>
      <x:c r="F34" s="8" t="d">
        <x:v>2026-06-04T00:00:00.000Z</x:v>
      </x:c>
      <x:c r="G34" s="2" t="str">
        <x:v>KI-E8EABFD6-0023</x:v>
      </x:c>
      <x:c r="H34" s="2" t="str">
        <x:v>No later overlapping usage period found | Crosses calendar month boundary</x:v>
      </x:c>
      <x:c r="I34" s="2" t="n">
        <x:v>2</x:v>
      </x:c>
      <x:c r="J34" s="2" t="str">
        <x:v>Lodge 03 - Woodland Lodges - SA33 4LF/(untitled)(184).pdf</x:v>
      </x:c>
      <x:c r="K34" s="29" t="n">
        <x:v>25.2</x:v>
      </x:c>
      <x:c r="L34" s="30" t="n">
        <x:v>169.6</x:v>
      </x:c>
      <x:c r="M34" s="30" t="n">
        <x:v>16.5</x:v>
      </x:c>
    </x:row>
    <x:row r="35" ht="23" customHeight="1">
      <x:c r="A35" s="2" t="str">
        <x:v>Lodge 03</x:v>
      </x:c>
      <x:c r="B35" s="2" t="str">
        <x:v>2026-04</x:v>
      </x:c>
      <x:c r="C35" s="7" t="n">
        <x:v>968.48</x:v>
      </x:c>
      <x:c r="D35" s="8" t="d">
        <x:v>2026-04-01T00:00:00.000Z</x:v>
      </x:c>
      <x:c r="E35" s="8" t="d">
        <x:v>2026-04-30T00:00:00.000Z</x:v>
      </x:c>
      <x:c r="F35" s="8" t="d">
        <x:v>2026-05-05T00:00:00.000Z</x:v>
      </x:c>
      <x:c r="G35" s="2" t="str">
        <x:v>KI-E8EABFD6-0022</x:v>
      </x:c>
      <x:c r="H35" s="2" t="str">
        <x:v>No later overlapping usage period found</x:v>
      </x:c>
      <x:c r="I35" s="2" t="n">
        <x:v>2</x:v>
      </x:c>
      <x:c r="J35" s="2" t="str">
        <x:v>Lodge 03 - Woodland Lodges - SA33 4LF/(untitled)(185).pdf</x:v>
      </x:c>
      <x:c r="K35" s="29" t="n">
        <x:v>25.2</x:v>
      </x:c>
      <x:c r="L35" s="30" t="n">
        <x:v>244.05</x:v>
      </x:c>
      <x:c r="M35" s="30" t="n">
        <x:v>15</x:v>
      </x:c>
    </x:row>
    <x:row r="36" ht="23" customHeight="1">
      <x:c r="A36" s="2" t="str">
        <x:v>Lodge 03</x:v>
      </x:c>
      <x:c r="B36" s="2" t="str">
        <x:v>2026-03</x:v>
      </x:c>
      <x:c r="C36" s="7" t="n">
        <x:v>1065.52</x:v>
      </x:c>
      <x:c r="D36" s="8" t="d">
        <x:v>2026-03-02T00:00:00.000Z</x:v>
      </x:c>
      <x:c r="E36" s="8" t="d">
        <x:v>2026-03-31T00:00:00.000Z</x:v>
      </x:c>
      <x:c r="F36" s="8" t="d">
        <x:v>2026-05-05T00:00:00.000Z</x:v>
      </x:c>
      <x:c r="G36" s="2" t="str">
        <x:v>KI-E8EABFD6-0022</x:v>
      </x:c>
      <x:c r="H36" s="2" t="str">
        <x:v>No later overlapping usage period found</x:v>
      </x:c>
      <x:c r="I36" s="2" t="n">
        <x:v>2</x:v>
      </x:c>
      <x:c r="J36" s="2" t="str">
        <x:v>Lodge 03 - Woodland Lodges - SA33 4LF/(untitled)(185).pdf</x:v>
      </x:c>
      <x:c r="K36" s="29" t="n">
        <x:v>25.2</x:v>
      </x:c>
      <x:c r="L36" s="30" t="n">
        <x:v>268.51</x:v>
      </x:c>
      <x:c r="M36" s="30" t="n">
        <x:v>15</x:v>
      </x:c>
    </x:row>
    <x:row r="37" ht="23" customHeight="1">
      <x:c r="A37" s="2" t="str">
        <x:v>Lodge 03</x:v>
      </x:c>
      <x:c r="B37" s="2" t="str">
        <x:v>2026-02</x:v>
      </x:c>
      <x:c r="C37" s="7" t="n">
        <x:v>1348.84</x:v>
      </x:c>
      <x:c r="D37" s="8" t="d">
        <x:v>2026-02-01T00:00:00.000Z</x:v>
      </x:c>
      <x:c r="E37" s="8" t="d">
        <x:v>2026-03-01T00:00:00.000Z</x:v>
      </x:c>
      <x:c r="F37" s="8" t="d">
        <x:v>2026-03-03T00:00:00.000Z</x:v>
      </x:c>
      <x:c r="G37" s="2" t="str">
        <x:v>KI-E8EABFD6-0021</x:v>
      </x:c>
      <x:c r="H37" s="2" t="str">
        <x:v>No later overlapping usage period found | Crosses calendar month boundary</x:v>
      </x:c>
      <x:c r="I37" s="2" t="n">
        <x:v>2</x:v>
      </x:c>
      <x:c r="J37" s="2" t="str">
        <x:v>Lodge 03 - Woodland Lodges - SA33 4LF/(untitled)(186).pdf</x:v>
      </x:c>
      <x:c r="K37" s="29" t="n">
        <x:v>25.2</x:v>
      </x:c>
      <x:c r="L37" s="30" t="n">
        <x:v>339.91</x:v>
      </x:c>
      <x:c r="M37" s="30" t="n">
        <x:v>14.5</x:v>
      </x:c>
    </x:row>
    <x:row r="38" ht="23" customHeight="1">
      <x:c r="A38" s="2" t="str">
        <x:v>Lodge 03</x:v>
      </x:c>
      <x:c r="B38" s="2" t="str">
        <x:v>2026-01</x:v>
      </x:c>
      <x:c r="C38" s="7" t="n">
        <x:v>2013.31</x:v>
      </x:c>
      <x:c r="D38" s="8" t="d">
        <x:v>2026-01-01T00:00:00.000Z</x:v>
      </x:c>
      <x:c r="E38" s="8" t="d">
        <x:v>2026-01-31T00:00:00.000Z</x:v>
      </x:c>
      <x:c r="F38" s="8" t="d">
        <x:v>2026-02-09T00:00:00.000Z</x:v>
      </x:c>
      <x:c r="G38" s="2" t="str">
        <x:v>KI-E8EABFD6-0020</x:v>
      </x:c>
      <x:c r="H38" s="2" t="str">
        <x:v>No later overlapping usage period found</x:v>
      </x:c>
      <x:c r="I38" s="2" t="n">
        <x:v>2</x:v>
      </x:c>
      <x:c r="J38" s="2" t="str">
        <x:v>Lodge 03 - Woodland Lodges - SA33 4LF/(untitled)(187).pdf</x:v>
      </x:c>
      <x:c r="K38" s="29" t="n">
        <x:v>25.2</x:v>
      </x:c>
      <x:c r="L38" s="30" t="n">
        <x:v>507.36</x:v>
      </x:c>
      <x:c r="M38" s="30" t="n">
        <x:v>15.5</x:v>
      </x:c>
    </x:row>
    <x:row r="39" ht="23" customHeight="1">
      <x:c r="A39" s="2" t="str">
        <x:v>Lodge 03</x:v>
      </x:c>
      <x:c r="B39" s="2" t="str">
        <x:v>2025-12</x:v>
      </x:c>
      <x:c r="C39" s="7" t="n">
        <x:v>1146.85</x:v>
      </x:c>
      <x:c r="D39" s="8" t="d">
        <x:v>2025-12-02T00:00:00.000Z</x:v>
      </x:c>
      <x:c r="E39" s="8" t="d">
        <x:v>2025-12-31T00:00:00.000Z</x:v>
      </x:c>
      <x:c r="F39" s="8" t="d">
        <x:v>2026-01-07T00:00:00.000Z</x:v>
      </x:c>
      <x:c r="G39" s="2" t="str">
        <x:v>KI-E8EABFD6-0019</x:v>
      </x:c>
      <x:c r="H39" s="2" t="str">
        <x:v>No later overlapping usage period found</x:v>
      </x:c>
      <x:c r="I39" s="2" t="n">
        <x:v>2</x:v>
      </x:c>
      <x:c r="J39" s="2" t="str">
        <x:v>Lodge 03 - Woodland Lodges - SA33 4LF/(untitled)(188).pdf</x:v>
      </x:c>
      <x:c r="K39" s="29" t="n">
        <x:v>25.2</x:v>
      </x:c>
      <x:c r="L39" s="30" t="n">
        <x:v>289.01</x:v>
      </x:c>
      <x:c r="M39" s="30" t="n">
        <x:v>15</x:v>
      </x:c>
    </x:row>
    <x:row r="40" ht="23" customHeight="1">
      <x:c r="A40" s="2" t="str">
        <x:v>Lodge 03</x:v>
      </x:c>
      <x:c r="B40" s="2" t="str">
        <x:v>2025-11</x:v>
      </x:c>
      <x:c r="C40" s="7" t="n">
        <x:v>1848</x:v>
      </x:c>
      <x:c r="D40" s="8" t="d">
        <x:v>2025-11-01T00:00:00.000Z</x:v>
      </x:c>
      <x:c r="E40" s="8" t="d">
        <x:v>2025-12-01T00:00:00.000Z</x:v>
      </x:c>
      <x:c r="F40" s="8" t="d">
        <x:v>2025-12-02T00:00:00.000Z</x:v>
      </x:c>
      <x:c r="G40" s="2" t="str">
        <x:v>KI-E8EABFD6-0018</x:v>
      </x:c>
      <x:c r="H40" s="2" t="str">
        <x:v>No later overlapping usage period found | Crosses calendar month boundary</x:v>
      </x:c>
      <x:c r="I40" s="2" t="n">
        <x:v>2</x:v>
      </x:c>
      <x:c r="J40" s="2" t="str">
        <x:v>Lodge 03 - Woodland Lodges - SA33 4LF/(untitled)(189).pdf</x:v>
      </x:c>
      <x:c r="K40" s="29" t="n">
        <x:v>25.2</x:v>
      </x:c>
      <x:c r="L40" s="30" t="n">
        <x:v>465.7</x:v>
      </x:c>
      <x:c r="M40" s="30" t="n">
        <x:v>15.5</x:v>
      </x:c>
    </x:row>
    <x:row r="41" ht="23" customHeight="1">
      <x:c r="A41" s="2" t="str">
        <x:v>Lodge 03</x:v>
      </x:c>
      <x:c r="B41" s="2" t="str">
        <x:v>2025-10</x:v>
      </x:c>
      <x:c r="C41" s="7" t="n">
        <x:v>953.21</x:v>
      </x:c>
      <x:c r="D41" s="8" t="d">
        <x:v>2025-10-01T00:00:00.000Z</x:v>
      </x:c>
      <x:c r="E41" s="8" t="d">
        <x:v>2025-10-31T00:00:00.000Z</x:v>
      </x:c>
      <x:c r="F41" s="8" t="d">
        <x:v>2025-11-06T00:00:00.000Z</x:v>
      </x:c>
      <x:c r="G41" s="2" t="str">
        <x:v>KI-E8EABFD6-0017</x:v>
      </x:c>
      <x:c r="H41" s="2" t="str">
        <x:v>No later overlapping usage period found</x:v>
      </x:c>
      <x:c r="I41" s="2" t="n">
        <x:v>2</x:v>
      </x:c>
      <x:c r="J41" s="2" t="str">
        <x:v>Lodge 03 - Woodland Lodges - SA33 4LF/(untitled)(190).pdf</x:v>
      </x:c>
      <x:c r="K41" s="29" t="n">
        <x:v>25.2</x:v>
      </x:c>
      <x:c r="L41" s="30" t="n">
        <x:v>240.21</x:v>
      </x:c>
      <x:c r="M41" s="30" t="n">
        <x:v>15.5</x:v>
      </x:c>
    </x:row>
    <x:row r="42" ht="23" customHeight="1">
      <x:c r="A42" s="2" t="str">
        <x:v>Lodge 04</x:v>
      </x:c>
      <x:c r="B42" s="2" t="str">
        <x:v>2026-09</x:v>
      </x:c>
      <x:c r="C42" s="7" t="n">
        <x:v>1082.26</x:v>
      </x:c>
      <x:c r="D42" s="8" t="d">
        <x:v>2026-09-01T00:00:00.000Z</x:v>
      </x:c>
      <x:c r="E42" s="8" t="d">
        <x:v>2026-09-30T00:00:00.000Z</x:v>
      </x:c>
      <x:c r="F42" s="8" t="d">
        <x:v>2026-10-06T00:00:00.000Z</x:v>
      </x:c>
      <x:c r="G42" s="2" t="str">
        <x:v>KI-3888CD86-0028</x:v>
      </x:c>
      <x:c r="H42" s="2" t="str">
        <x:v>No later overlapping usage period found</x:v>
      </x:c>
      <x:c r="I42" s="2" t="n">
        <x:v>2</x:v>
      </x:c>
      <x:c r="J42" s="2" t="str">
        <x:v>Lodge 04 - Woodland Lodges - SA33 4LF/(untitled)(165).pdf</x:v>
      </x:c>
      <x:c r="K42" s="29" t="n">
        <x:v>25.2</x:v>
      </x:c>
      <x:c r="L42" s="30" t="n">
        <x:v>272.73</x:v>
      </x:c>
      <x:c r="M42" s="30" t="n">
        <x:v>15</x:v>
      </x:c>
    </x:row>
    <x:row r="43" ht="23" customHeight="1">
      <x:c r="A43" s="2" t="str">
        <x:v>Lodge 04</x:v>
      </x:c>
      <x:c r="B43" s="2" t="str">
        <x:v>2026-08</x:v>
      </x:c>
      <x:c r="C43" s="7" t="n">
        <x:v>364.73</x:v>
      </x:c>
      <x:c r="D43" s="8" t="d">
        <x:v>2026-08-01T00:00:00.000Z</x:v>
      </x:c>
      <x:c r="E43" s="8" t="d">
        <x:v>2026-08-31T00:00:00.000Z</x:v>
      </x:c>
      <x:c r="F43" s="8" t="d">
        <x:v>2026-09-02T00:00:00.000Z</x:v>
      </x:c>
      <x:c r="G43" s="2" t="str">
        <x:v>KI-3888CD86-0027</x:v>
      </x:c>
      <x:c r="H43" s="2" t="str">
        <x:v>No later overlapping usage period found</x:v>
      </x:c>
      <x:c r="I43" s="2" t="n">
        <x:v>2</x:v>
      </x:c>
      <x:c r="J43" s="2" t="str">
        <x:v>Lodge 04 - Woodland Lodges - SA33 4LF/(untitled)(170).pdf</x:v>
      </x:c>
      <x:c r="K43" s="29" t="n">
        <x:v>25.2</x:v>
      </x:c>
      <x:c r="L43" s="30" t="n">
        <x:v>91.91</x:v>
      </x:c>
      <x:c r="M43" s="30" t="n">
        <x:v>15.5</x:v>
      </x:c>
    </x:row>
    <x:row r="44" ht="23" customHeight="1">
      <x:c r="A44" s="2" t="str">
        <x:v>Lodge 04</x:v>
      </x:c>
      <x:c r="B44" s="2" t="str">
        <x:v>2026-07</x:v>
      </x:c>
      <x:c r="C44" s="7" t="n">
        <x:v>1162.6</x:v>
      </x:c>
      <x:c r="D44" s="8" t="d">
        <x:v>2026-07-01T00:00:00.000Z</x:v>
      </x:c>
      <x:c r="E44" s="8" t="d">
        <x:v>2026-07-31T00:00:00.000Z</x:v>
      </x:c>
      <x:c r="F44" s="8" t="d">
        <x:v>2026-08-06T00:00:00.000Z</x:v>
      </x:c>
      <x:c r="G44" s="2" t="str">
        <x:v>KI-3888CD86-0026</x:v>
      </x:c>
      <x:c r="H44" s="2" t="str">
        <x:v>No later overlapping usage period found</x:v>
      </x:c>
      <x:c r="I44" s="2" t="n">
        <x:v>2</x:v>
      </x:c>
      <x:c r="J44" s="2" t="str">
        <x:v>Lodge 04 - Woodland Lodges - SA33 4LF/(untitled)(171).pdf</x:v>
      </x:c>
      <x:c r="K44" s="29" t="n">
        <x:v>25.2</x:v>
      </x:c>
      <x:c r="L44" s="30" t="n">
        <x:v>292.98</x:v>
      </x:c>
      <x:c r="M44" s="30" t="n">
        <x:v>15.5</x:v>
      </x:c>
    </x:row>
    <x:row r="45" ht="23" customHeight="1">
      <x:c r="A45" s="2" t="str">
        <x:v>Lodge 04</x:v>
      </x:c>
      <x:c r="B45" s="2" t="str">
        <x:v>2026-06</x:v>
      </x:c>
      <x:c r="C45" s="7" t="n">
        <x:v>1054.68</x:v>
      </x:c>
      <x:c r="D45" s="8" t="d">
        <x:v>2026-06-03T00:00:00.000Z</x:v>
      </x:c>
      <x:c r="E45" s="8" t="d">
        <x:v>2026-06-30T00:00:00.000Z</x:v>
      </x:c>
      <x:c r="F45" s="8" t="d">
        <x:v>2026-07-06T00:00:00.000Z</x:v>
      </x:c>
      <x:c r="G45" s="2" t="str">
        <x:v>KI-3888CD86-0025</x:v>
      </x:c>
      <x:c r="H45" s="2" t="str">
        <x:v>No later overlapping usage period found</x:v>
      </x:c>
      <x:c r="I45" s="2" t="n">
        <x:v>2</x:v>
      </x:c>
      <x:c r="J45" s="2" t="str">
        <x:v>Lodge 04 - Woodland Lodges - SA33 4LF/(untitled)(172).pdf</x:v>
      </x:c>
      <x:c r="K45" s="29" t="n">
        <x:v>25.2</x:v>
      </x:c>
      <x:c r="L45" s="30" t="n">
        <x:v>265.78</x:v>
      </x:c>
      <x:c r="M45" s="30" t="n">
        <x:v>14</x:v>
      </x:c>
    </x:row>
    <x:row r="46" ht="23" customHeight="1">
      <x:c r="A46" s="2" t="str">
        <x:v>Lodge 04</x:v>
      </x:c>
      <x:c r="B46" s="2" t="str">
        <x:v>2026-05</x:v>
      </x:c>
      <x:c r="C46" s="7" t="n">
        <x:v>1247</x:v>
      </x:c>
      <x:c r="D46" s="8" t="d">
        <x:v>2026-05-01T00:00:00.000Z</x:v>
      </x:c>
      <x:c r="E46" s="8" t="d">
        <x:v>2026-06-02T00:00:00.000Z</x:v>
      </x:c>
      <x:c r="F46" s="8" t="d">
        <x:v>2026-06-04T00:00:00.000Z</x:v>
      </x:c>
      <x:c r="G46" s="2" t="str">
        <x:v>KI-3888CD86-0024</x:v>
      </x:c>
      <x:c r="H46" s="2" t="str">
        <x:v>No later overlapping usage period found | Crosses calendar month boundary</x:v>
      </x:c>
      <x:c r="I46" s="2" t="n">
        <x:v>2</x:v>
      </x:c>
      <x:c r="J46" s="2" t="str">
        <x:v>Lodge 04 - Woodland Lodges - SA33 4LF/(untitled)(173).pdf</x:v>
      </x:c>
      <x:c r="K46" s="29" t="n">
        <x:v>25.2</x:v>
      </x:c>
      <x:c r="L46" s="30" t="n">
        <x:v>314.24</x:v>
      </x:c>
      <x:c r="M46" s="30" t="n">
        <x:v>16.5</x:v>
      </x:c>
    </x:row>
    <x:row r="47" ht="23" customHeight="1">
      <x:c r="A47" s="2" t="str">
        <x:v>Lodge 04</x:v>
      </x:c>
      <x:c r="B47" s="2" t="str">
        <x:v>2026-03</x:v>
      </x:c>
      <x:c r="C47" s="7" t="n">
        <x:v>2058.66</x:v>
      </x:c>
      <x:c r="D47" s="8" t="d">
        <x:v>2026-03-02T00:00:00.000Z</x:v>
      </x:c>
      <x:c r="E47" s="8" t="d">
        <x:v>2026-03-31T00:00:00.000Z</x:v>
      </x:c>
      <x:c r="F47" s="8" t="d">
        <x:v>2026-05-22T00:00:00.000Z</x:v>
      </x:c>
      <x:c r="G47" s="2" t="str">
        <x:v>KI-3888CD86-0023</x:v>
      </x:c>
      <x:c r="H47" s="2" t="str">
        <x:v>No later overlapping usage period found</x:v>
      </x:c>
      <x:c r="I47" s="2" t="n">
        <x:v>2</x:v>
      </x:c>
      <x:c r="J47" s="2" t="str">
        <x:v>Lodge 04 - Woodland Lodges - SA33 4LF/(untitled)(174).pdf</x:v>
      </x:c>
      <x:c r="K47" s="29" t="n">
        <x:v>25.2</x:v>
      </x:c>
      <x:c r="L47" s="30" t="n">
        <x:v>518.78</x:v>
      </x:c>
      <x:c r="M47" s="30" t="n">
        <x:v>15</x:v>
      </x:c>
    </x:row>
    <x:row r="48" ht="23" customHeight="1">
      <x:c r="A48" s="2" t="str">
        <x:v>Lodge 04</x:v>
      </x:c>
      <x:c r="B48" s="2" t="str"/>
      <x:c r="C48" s="7" t="n">
        <x:v>20980.9</x:v>
      </x:c>
      <x:c r="D48" s="8" t="d">
        <x:v>2024-11-08T00:00:00.000Z</x:v>
      </x:c>
      <x:c r="E48" s="8" t="d">
        <x:v>2026-03-01T00:00:00.000Z</x:v>
      </x:c>
      <x:c r="F48" s="8" t="d">
        <x:v>2026-05-22T00:00:00.000Z</x:v>
      </x:c>
      <x:c r="G48" s="2" t="str">
        <x:v>KI-3888CD86-0023</x:v>
      </x:c>
      <x:c r="H48" s="2" t="str">
        <x:v>Multi-month: excluded from monthly totals. No later overlapping usage period found | Crosses calendar month boundary</x:v>
      </x:c>
      <x:c r="I48" s="2" t="n">
        <x:v>2</x:v>
      </x:c>
      <x:c r="J48" s="2" t="str">
        <x:v>Lodge 04 - Woodland Lodges - SA33 4LF/(untitled)(174).pdf</x:v>
      </x:c>
      <x:c r="K48" s="29" t="n">
        <x:v>25.2</x:v>
      </x:c>
      <x:c r="L48" s="30" t="n">
        <x:v>5287.19</x:v>
      </x:c>
      <x:c r="M48" s="30" t="n">
        <x:v>239.5</x:v>
      </x:c>
    </x:row>
    <x:row r="49" ht="23" customHeight="1">
      <x:c r="A49" s="2" t="str">
        <x:v>Lodge 04</x:v>
      </x:c>
      <x:c r="B49" s="2" t="str">
        <x:v>2026-04</x:v>
      </x:c>
      <x:c r="C49" s="7" t="n">
        <x:v>1294.34</x:v>
      </x:c>
      <x:c r="D49" s="8" t="d">
        <x:v>2026-04-01T00:00:00.000Z</x:v>
      </x:c>
      <x:c r="E49" s="8" t="d">
        <x:v>2026-04-30T00:00:00.000Z</x:v>
      </x:c>
      <x:c r="F49" s="8" t="d">
        <x:v>2026-05-22T00:00:00.000Z</x:v>
      </x:c>
      <x:c r="G49" s="2" t="str">
        <x:v>KI-3888CD86-0023</x:v>
      </x:c>
      <x:c r="H49" s="2" t="str">
        <x:v>No later overlapping usage period found</x:v>
      </x:c>
      <x:c r="I49" s="2" t="n">
        <x:v>3</x:v>
      </x:c>
      <x:c r="J49" s="2" t="str">
        <x:v>Lodge 04 - Woodland Lodges - SA33 4LF/(untitled)(174).pdf</x:v>
      </x:c>
      <x:c r="K49" s="29" t="n">
        <x:v>25.2</x:v>
      </x:c>
      <x:c r="L49" s="30" t="n">
        <x:v>326.17</x:v>
      </x:c>
      <x:c r="M49" s="30" t="n">
        <x:v>15</x:v>
      </x:c>
    </x:row>
    <x:row r="50" ht="23" customHeight="1">
      <x:c r="A50" s="2" t="str">
        <x:v>Lodge 04</x:v>
      </x:c>
      <x:c r="B50" s="2" t="str"/>
      <x:c r="C50" s="7"/>
      <x:c r="D50" s="8"/>
      <x:c r="E50" s="8"/>
      <x:c r="F50" s="8" t="d">
        <x:v>2026-04-07T00:00:00.000Z</x:v>
      </x:c>
      <x:c r="G50" s="2" t="str">
        <x:v>KCR-3888CD86-0003</x:v>
      </x:c>
      <x:c r="H50" s="2" t="str">
        <x:v>Credit note: monetary reversal; no kWh stated</x:v>
      </x:c>
      <x:c r="I50" s="2" t="n">
        <x:v>1</x:v>
      </x:c>
      <x:c r="J50" s="2" t="str">
        <x:v>Lodge 04 - Woodland Lodges - SA33 4LF/(untitled)(175).pdf</x:v>
      </x:c>
      <x:c r="K50" s="29"/>
      <x:c r="L50" s="30"/>
      <x:c r="M50" s="30"/>
    </x:row>
    <x:row r="51" ht="23" customHeight="1">
      <x:c r="A51" s="2" t="str">
        <x:v>Lodge 04</x:v>
      </x:c>
      <x:c r="B51" s="2" t="str">
        <x:v>2026-02</x:v>
      </x:c>
      <x:c r="C51" s="7" t="n">
        <x:v>1536.61</x:v>
      </x:c>
      <x:c r="D51" s="8" t="d">
        <x:v>2026-02-01T00:00:00.000Z</x:v>
      </x:c>
      <x:c r="E51" s="8" t="d">
        <x:v>2026-03-01T00:00:00.000Z</x:v>
      </x:c>
      <x:c r="F51" s="8" t="d">
        <x:v>2026-03-03T00:00:00.000Z</x:v>
      </x:c>
      <x:c r="G51" s="2" t="str">
        <x:v>KI-3888CD86-0022</x:v>
      </x:c>
      <x:c r="H51" s="2" t="str">
        <x:v>Later overlapping bill: KI-3888CD86-0023 | Crosses calendar month boundary</x:v>
      </x:c>
      <x:c r="I51" s="2" t="n">
        <x:v>2</x:v>
      </x:c>
      <x:c r="J51" s="2" t="str">
        <x:v>Lodge 04 - Woodland Lodges - SA33 4LF/(untitled)(176).pdf</x:v>
      </x:c>
      <x:c r="K51" s="29" t="n">
        <x:v>25.2</x:v>
      </x:c>
      <x:c r="L51" s="30" t="n">
        <x:v>387.23</x:v>
      </x:c>
      <x:c r="M51" s="30" t="n">
        <x:v>14.5</x:v>
      </x:c>
    </x:row>
    <x:row r="52" ht="23" customHeight="1">
      <x:c r="A52" s="2" t="str">
        <x:v>Lodge 04</x:v>
      </x:c>
      <x:c r="B52" s="2" t="str">
        <x:v>2026-01</x:v>
      </x:c>
      <x:c r="C52" s="7" t="n">
        <x:v>2213.19</x:v>
      </x:c>
      <x:c r="D52" s="8" t="d">
        <x:v>2026-01-01T00:00:00.000Z</x:v>
      </x:c>
      <x:c r="E52" s="8" t="d">
        <x:v>2026-01-31T00:00:00.000Z</x:v>
      </x:c>
      <x:c r="F52" s="8" t="d">
        <x:v>2026-02-09T00:00:00.000Z</x:v>
      </x:c>
      <x:c r="G52" s="2" t="str">
        <x:v>KI-3888CD86-0021</x:v>
      </x:c>
      <x:c r="H52" s="2" t="str">
        <x:v>Later overlapping bill: KI-3888CD86-0023</x:v>
      </x:c>
      <x:c r="I52" s="2" t="n">
        <x:v>2</x:v>
      </x:c>
      <x:c r="J52" s="2" t="str">
        <x:v>Lodge 04 - Woodland Lodges - SA33 4LF/(untitled)(177).pdf</x:v>
      </x:c>
      <x:c r="K52" s="29" t="n">
        <x:v>25.2</x:v>
      </x:c>
      <x:c r="L52" s="30" t="n">
        <x:v>557.73</x:v>
      </x:c>
      <x:c r="M52" s="30" t="n">
        <x:v>15.5</x:v>
      </x:c>
    </x:row>
    <x:row r="53" ht="23" customHeight="1">
      <x:c r="A53" s="2" t="str">
        <x:v>Lodge 04</x:v>
      </x:c>
      <x:c r="B53" s="2" t="str">
        <x:v>2025-12</x:v>
      </x:c>
      <x:c r="C53" s="7" t="n">
        <x:v>1272.2</x:v>
      </x:c>
      <x:c r="D53" s="8" t="d">
        <x:v>2025-12-02T00:00:00.000Z</x:v>
      </x:c>
      <x:c r="E53" s="8" t="d">
        <x:v>2025-12-31T00:00:00.000Z</x:v>
      </x:c>
      <x:c r="F53" s="8" t="d">
        <x:v>2026-01-07T00:00:00.000Z</x:v>
      </x:c>
      <x:c r="G53" s="2" t="str">
        <x:v>KI-3888CD86-0020</x:v>
      </x:c>
      <x:c r="H53" s="2" t="str">
        <x:v>Later overlapping bill: KI-3888CD86-0023</x:v>
      </x:c>
      <x:c r="I53" s="2" t="n">
        <x:v>2</x:v>
      </x:c>
      <x:c r="J53" s="2" t="str">
        <x:v>Lodge 04 - Woodland Lodges - SA33 4LF/(untitled)(178)(1).pdf</x:v>
      </x:c>
      <x:c r="K53" s="29" t="n">
        <x:v>25.2</x:v>
      </x:c>
      <x:c r="L53" s="30" t="n">
        <x:v>320.59</x:v>
      </x:c>
      <x:c r="M53" s="30" t="n">
        <x:v>15</x:v>
      </x:c>
    </x:row>
    <x:row r="54" ht="23" customHeight="1">
      <x:c r="A54" s="2" t="str">
        <x:v>Lodge 04</x:v>
      </x:c>
      <x:c r="B54" s="2" t="str">
        <x:v>2025-10</x:v>
      </x:c>
      <x:c r="C54" s="7" t="n">
        <x:v>1350.98</x:v>
      </x:c>
      <x:c r="D54" s="8" t="d">
        <x:v>2025-10-01T00:00:00.000Z</x:v>
      </x:c>
      <x:c r="E54" s="8" t="d">
        <x:v>2025-10-31T00:00:00.000Z</x:v>
      </x:c>
      <x:c r="F54" s="8" t="d">
        <x:v>2025-11-06T00:00:00.000Z</x:v>
      </x:c>
      <x:c r="G54" s="2" t="str">
        <x:v>KI-3888CD86-0018</x:v>
      </x:c>
      <x:c r="H54" s="2" t="str">
        <x:v>Later overlapping bill: KI-3888CD86-0023</x:v>
      </x:c>
      <x:c r="I54" s="2" t="n">
        <x:v>2</x:v>
      </x:c>
      <x:c r="J54" s="2" t="str">
        <x:v>Lodge 04 - Woodland Lodges - SA33 4LF/(untitled)(179).pdf</x:v>
      </x:c>
      <x:c r="K54" s="29" t="n">
        <x:v>25.2</x:v>
      </x:c>
      <x:c r="L54" s="30" t="n">
        <x:v>340.45</x:v>
      </x:c>
      <x:c r="M54" s="30" t="n">
        <x:v>15.5</x:v>
      </x:c>
    </x:row>
    <x:row r="55" ht="23" customHeight="1">
      <x:c r="A55" s="2" t="str">
        <x:v>Lodge 05</x:v>
      </x:c>
      <x:c r="B55" s="2" t="str">
        <x:v>2026-09</x:v>
      </x:c>
      <x:c r="C55" s="7" t="n">
        <x:v>631.27</x:v>
      </x:c>
      <x:c r="D55" s="8" t="d">
        <x:v>2026-09-01T00:00:00.000Z</x:v>
      </x:c>
      <x:c r="E55" s="8" t="d">
        <x:v>2026-09-30T00:00:00.000Z</x:v>
      </x:c>
      <x:c r="F55" s="8" t="d">
        <x:v>2026-10-06T00:00:00.000Z</x:v>
      </x:c>
      <x:c r="G55" s="2" t="str">
        <x:v>KI-95545927-0030</x:v>
      </x:c>
      <x:c r="H55" s="2" t="str">
        <x:v>No later overlapping usage period found</x:v>
      </x:c>
      <x:c r="I55" s="2" t="n">
        <x:v>2</x:v>
      </x:c>
      <x:c r="J55" s="2" t="str">
        <x:v>Lodge 05 - Woodland Lodges - SA33 4LF/(untitled)(157).pdf</x:v>
      </x:c>
      <x:c r="K55" s="29" t="n">
        <x:v>25.2</x:v>
      </x:c>
      <x:c r="L55" s="30" t="n">
        <x:v>159.08</x:v>
      </x:c>
      <x:c r="M55" s="30" t="n">
        <x:v>15</x:v>
      </x:c>
    </x:row>
    <x:row r="56" ht="23" customHeight="1">
      <x:c r="A56" s="2" t="str">
        <x:v>Lodge 05</x:v>
      </x:c>
      <x:c r="B56" s="2" t="str">
        <x:v>2026-08</x:v>
      </x:c>
      <x:c r="C56" s="7" t="n">
        <x:v>738.33</x:v>
      </x:c>
      <x:c r="D56" s="8" t="d">
        <x:v>2026-08-01T00:00:00.000Z</x:v>
      </x:c>
      <x:c r="E56" s="8" t="d">
        <x:v>2026-08-31T00:00:00.000Z</x:v>
      </x:c>
      <x:c r="F56" s="8" t="d">
        <x:v>2026-09-02T00:00:00.000Z</x:v>
      </x:c>
      <x:c r="G56" s="2" t="str">
        <x:v>KI-95545927-0029</x:v>
      </x:c>
      <x:c r="H56" s="2" t="str">
        <x:v>No later overlapping usage period found</x:v>
      </x:c>
      <x:c r="I56" s="2" t="n">
        <x:v>2</x:v>
      </x:c>
      <x:c r="J56" s="2" t="str">
        <x:v>Lodge 05 - Woodland Lodges - SA33 4LF/(untitled)(158).pdf</x:v>
      </x:c>
      <x:c r="K56" s="29" t="n">
        <x:v>25.2</x:v>
      </x:c>
      <x:c r="L56" s="30" t="n">
        <x:v>186.06</x:v>
      </x:c>
      <x:c r="M56" s="30" t="n">
        <x:v>15.5</x:v>
      </x:c>
    </x:row>
    <x:row r="57" ht="23" customHeight="1">
      <x:c r="A57" s="2" t="str">
        <x:v>Lodge 05</x:v>
      </x:c>
      <x:c r="B57" s="2" t="str">
        <x:v>2026-07</x:v>
      </x:c>
      <x:c r="C57" s="7" t="n">
        <x:v>621.28</x:v>
      </x:c>
      <x:c r="D57" s="8" t="d">
        <x:v>2026-07-01T00:00:00.000Z</x:v>
      </x:c>
      <x:c r="E57" s="8" t="d">
        <x:v>2026-07-31T00:00:00.000Z</x:v>
      </x:c>
      <x:c r="F57" s="8" t="d">
        <x:v>2026-08-06T00:00:00.000Z</x:v>
      </x:c>
      <x:c r="G57" s="2" t="str">
        <x:v>KI-95545927-0028</x:v>
      </x:c>
      <x:c r="H57" s="2" t="str">
        <x:v>No later overlapping usage period found</x:v>
      </x:c>
      <x:c r="I57" s="2" t="n">
        <x:v>2</x:v>
      </x:c>
      <x:c r="J57" s="2" t="str">
        <x:v>Lodge 05 - Woodland Lodges - SA33 4LF/(untitled)(159).pdf</x:v>
      </x:c>
      <x:c r="K57" s="29" t="n">
        <x:v>25.2</x:v>
      </x:c>
      <x:c r="L57" s="30" t="n">
        <x:v>156.56</x:v>
      </x:c>
      <x:c r="M57" s="30" t="n">
        <x:v>15.5</x:v>
      </x:c>
    </x:row>
    <x:row r="58" ht="23" customHeight="1">
      <x:c r="A58" s="2" t="str">
        <x:v>Lodge 05</x:v>
      </x:c>
      <x:c r="B58" s="2" t="str">
        <x:v>2026-06</x:v>
      </x:c>
      <x:c r="C58" s="7" t="n">
        <x:v>570.39</x:v>
      </x:c>
      <x:c r="D58" s="8" t="d">
        <x:v>2026-06-03T00:00:00.000Z</x:v>
      </x:c>
      <x:c r="E58" s="8" t="d">
        <x:v>2026-06-30T00:00:00.000Z</x:v>
      </x:c>
      <x:c r="F58" s="8" t="d">
        <x:v>2026-07-06T00:00:00.000Z</x:v>
      </x:c>
      <x:c r="G58" s="2" t="str">
        <x:v>KI-95545927-0027</x:v>
      </x:c>
      <x:c r="H58" s="2" t="str">
        <x:v>No later overlapping usage period found</x:v>
      </x:c>
      <x:c r="I58" s="2" t="n">
        <x:v>2</x:v>
      </x:c>
      <x:c r="J58" s="2" t="str">
        <x:v>Lodge 05 - Woodland Lodges - SA33 4LF/(untitled)(160).pdf</x:v>
      </x:c>
      <x:c r="K58" s="29" t="n">
        <x:v>25.2</x:v>
      </x:c>
      <x:c r="L58" s="30" t="n">
        <x:v>143.74</x:v>
      </x:c>
      <x:c r="M58" s="30" t="n">
        <x:v>14</x:v>
      </x:c>
    </x:row>
    <x:row r="59" ht="23" customHeight="1">
      <x:c r="A59" s="2" t="str">
        <x:v>Lodge 05</x:v>
      </x:c>
      <x:c r="B59" s="2" t="str">
        <x:v>2026-05</x:v>
      </x:c>
      <x:c r="C59" s="7" t="n">
        <x:v>726</x:v>
      </x:c>
      <x:c r="D59" s="8" t="d">
        <x:v>2026-05-01T00:00:00.000Z</x:v>
      </x:c>
      <x:c r="E59" s="8" t="d">
        <x:v>2026-06-02T00:00:00.000Z</x:v>
      </x:c>
      <x:c r="F59" s="8" t="d">
        <x:v>2026-06-04T00:00:00.000Z</x:v>
      </x:c>
      <x:c r="G59" s="2" t="str">
        <x:v>KI-95545927-0026</x:v>
      </x:c>
      <x:c r="H59" s="2" t="str">
        <x:v>No later overlapping usage period found | Crosses calendar month boundary</x:v>
      </x:c>
      <x:c r="I59" s="2" t="n">
        <x:v>2</x:v>
      </x:c>
      <x:c r="J59" s="2" t="str">
        <x:v>Lodge 05 - Woodland Lodges - SA33 4LF/(untitled)(161).pdf</x:v>
      </x:c>
      <x:c r="K59" s="29" t="n">
        <x:v>25.2</x:v>
      </x:c>
      <x:c r="L59" s="30" t="n">
        <x:v>182.95</x:v>
      </x:c>
      <x:c r="M59" s="30" t="n">
        <x:v>16.5</x:v>
      </x:c>
    </x:row>
    <x:row r="60" ht="23" customHeight="1">
      <x:c r="A60" s="2" t="str">
        <x:v>Lodge 05</x:v>
      </x:c>
      <x:c r="B60" s="2" t="str">
        <x:v>2026-04</x:v>
      </x:c>
      <x:c r="C60" s="7" t="n">
        <x:v>769.15</x:v>
      </x:c>
      <x:c r="D60" s="8" t="d">
        <x:v>2026-04-01T00:00:00.000Z</x:v>
      </x:c>
      <x:c r="E60" s="8" t="d">
        <x:v>2026-04-30T00:00:00.000Z</x:v>
      </x:c>
      <x:c r="F60" s="8" t="d">
        <x:v>2026-05-05T00:00:00.000Z</x:v>
      </x:c>
      <x:c r="G60" s="2" t="str">
        <x:v>KI-95545927-0025</x:v>
      </x:c>
      <x:c r="H60" s="2" t="str">
        <x:v>No later overlapping usage period found</x:v>
      </x:c>
      <x:c r="I60" s="2" t="n">
        <x:v>2</x:v>
      </x:c>
      <x:c r="J60" s="2" t="str">
        <x:v>Lodge 05 - Woodland Lodges - SA33 4LF/(untitled)(162).pdf</x:v>
      </x:c>
      <x:c r="K60" s="29" t="n">
        <x:v>25.2</x:v>
      </x:c>
      <x:c r="L60" s="30" t="n">
        <x:v>193.83</x:v>
      </x:c>
      <x:c r="M60" s="30" t="n">
        <x:v>15</x:v>
      </x:c>
    </x:row>
    <x:row r="61" ht="23" customHeight="1">
      <x:c r="A61" s="2" t="str">
        <x:v>Lodge 05</x:v>
      </x:c>
      <x:c r="B61" s="2" t="str">
        <x:v>2026-03</x:v>
      </x:c>
      <x:c r="C61" s="7" t="n">
        <x:v>383.85</x:v>
      </x:c>
      <x:c r="D61" s="8" t="d">
        <x:v>2026-03-23T00:00:00.000Z</x:v>
      </x:c>
      <x:c r="E61" s="8" t="d">
        <x:v>2026-03-31T00:00:00.000Z</x:v>
      </x:c>
      <x:c r="F61" s="8" t="d">
        <x:v>2026-05-05T00:00:00.000Z</x:v>
      </x:c>
      <x:c r="G61" s="2" t="str">
        <x:v>KI-95545927-0025</x:v>
      </x:c>
      <x:c r="H61" s="2" t="str">
        <x:v>No later overlapping usage period found</x:v>
      </x:c>
      <x:c r="I61" s="2" t="n">
        <x:v>2</x:v>
      </x:c>
      <x:c r="J61" s="2" t="str">
        <x:v>Lodge 05 - Woodland Lodges - SA33 4LF/(untitled)(162).pdf</x:v>
      </x:c>
      <x:c r="K61" s="29" t="n">
        <x:v>25.2</x:v>
      </x:c>
      <x:c r="L61" s="30" t="n">
        <x:v>96.73</x:v>
      </x:c>
      <x:c r="M61" s="30" t="n">
        <x:v>4.5</x:v>
      </x:c>
    </x:row>
    <x:row r="62" ht="23" customHeight="1">
      <x:c r="A62" s="2" t="str">
        <x:v>Lodge 05</x:v>
      </x:c>
      <x:c r="B62" s="2" t="str">
        <x:v>2026-03</x:v>
      </x:c>
      <x:c r="C62" s="7" t="n">
        <x:v>861.61</x:v>
      </x:c>
      <x:c r="D62" s="8" t="d">
        <x:v>2026-03-01T00:00:00.000Z</x:v>
      </x:c>
      <x:c r="E62" s="8" t="d">
        <x:v>2026-03-22T00:00:00.000Z</x:v>
      </x:c>
      <x:c r="F62" s="8" t="d">
        <x:v>2026-04-07T00:00:00.000Z</x:v>
      </x:c>
      <x:c r="G62" s="2" t="str">
        <x:v>KI-95545927-0024</x:v>
      </x:c>
      <x:c r="H62" s="2" t="str">
        <x:v>No later overlapping usage period found</x:v>
      </x:c>
      <x:c r="I62" s="2" t="n">
        <x:v>2</x:v>
      </x:c>
      <x:c r="J62" s="2" t="str">
        <x:v>Lodge 05 - Woodland Lodges - SA33 4LF/(untitled)(163).pdf</x:v>
      </x:c>
      <x:c r="K62" s="29" t="n">
        <x:v>25.2</x:v>
      </x:c>
      <x:c r="L62" s="30" t="n">
        <x:v>217.13</x:v>
      </x:c>
      <x:c r="M62" s="30" t="n">
        <x:v>11</x:v>
      </x:c>
    </x:row>
    <x:row r="63" ht="23" customHeight="1">
      <x:c r="A63" s="2" t="str">
        <x:v>Lodge 05</x:v>
      </x:c>
      <x:c r="B63" s="2" t="str">
        <x:v>2026-02</x:v>
      </x:c>
      <x:c r="C63" s="7" t="n">
        <x:v>648.11</x:v>
      </x:c>
      <x:c r="D63" s="8" t="d">
        <x:v>2026-02-01T00:00:00.000Z</x:v>
      </x:c>
      <x:c r="E63" s="8" t="d">
        <x:v>2026-02-28T00:00:00.000Z</x:v>
      </x:c>
      <x:c r="F63" s="8" t="d">
        <x:v>2026-03-09T00:00:00.000Z</x:v>
      </x:c>
      <x:c r="G63" s="2" t="str">
        <x:v>KI-95545927-0023</x:v>
      </x:c>
      <x:c r="H63" s="2" t="str">
        <x:v>No later overlapping usage period found</x:v>
      </x:c>
      <x:c r="I63" s="2" t="n">
        <x:v>2</x:v>
      </x:c>
      <x:c r="J63" s="2" t="str">
        <x:v>Lodge 05 - Woodland Lodges - SA33 4LF/(untitled)(164).pdf</x:v>
      </x:c>
      <x:c r="K63" s="29" t="n">
        <x:v>25.2</x:v>
      </x:c>
      <x:c r="L63" s="30" t="n">
        <x:v>163.32</x:v>
      </x:c>
      <x:c r="M63" s="30" t="n">
        <x:v>14</x:v>
      </x:c>
    </x:row>
    <x:row r="64" ht="23" customHeight="1">
      <x:c r="A64" s="2" t="str">
        <x:v>Lodge 05</x:v>
      </x:c>
      <x:c r="B64" s="2" t="str">
        <x:v>2025-11</x:v>
      </x:c>
      <x:c r="C64" s="7" t="n">
        <x:v>637.33</x:v>
      </x:c>
      <x:c r="D64" s="8" t="d">
        <x:v>2025-11-01T00:00:00.000Z</x:v>
      </x:c>
      <x:c r="E64" s="8" t="d">
        <x:v>2025-12-01T00:00:00.000Z</x:v>
      </x:c>
      <x:c r="F64" s="8" t="d">
        <x:v>2025-12-02T00:00:00.000Z</x:v>
      </x:c>
      <x:c r="G64" s="2" t="str">
        <x:v>KI-95545927-0020</x:v>
      </x:c>
      <x:c r="H64" s="2" t="str">
        <x:v>No later overlapping usage period found | Crosses calendar month boundary</x:v>
      </x:c>
      <x:c r="I64" s="2" t="n">
        <x:v>2</x:v>
      </x:c>
      <x:c r="J64" s="2" t="str">
        <x:v>Lodge 05 - Woodland Lodges - SA33 4LF/(untitled)(166).pdf</x:v>
      </x:c>
      <x:c r="K64" s="29" t="n">
        <x:v>25.2</x:v>
      </x:c>
      <x:c r="L64" s="30" t="n">
        <x:v>160.61</x:v>
      </x:c>
      <x:c r="M64" s="30" t="n">
        <x:v>15.5</x:v>
      </x:c>
    </x:row>
    <x:row r="65" ht="23" customHeight="1">
      <x:c r="A65" s="2" t="str">
        <x:v>Lodge 05</x:v>
      </x:c>
      <x:c r="B65" s="2" t="str">
        <x:v>2026-01</x:v>
      </x:c>
      <x:c r="C65" s="7" t="n">
        <x:v>273.35</x:v>
      </x:c>
      <x:c r="D65" s="8" t="d">
        <x:v>2026-01-01T00:00:00.000Z</x:v>
      </x:c>
      <x:c r="E65" s="8" t="d">
        <x:v>2026-01-31T00:00:00.000Z</x:v>
      </x:c>
      <x:c r="F65" s="8" t="d">
        <x:v>2026-02-09T00:00:00.000Z</x:v>
      </x:c>
      <x:c r="G65" s="2" t="str">
        <x:v>KI-95545927-0022</x:v>
      </x:c>
      <x:c r="H65" s="2" t="str">
        <x:v>No later overlapping usage period found</x:v>
      </x:c>
      <x:c r="I65" s="2" t="n">
        <x:v>2</x:v>
      </x:c>
      <x:c r="J65" s="2" t="str">
        <x:v>Lodge 05 - Woodland Lodges - SA33 4LF/(untitled)(167).pdf</x:v>
      </x:c>
      <x:c r="K65" s="29" t="n">
        <x:v>25.2</x:v>
      </x:c>
      <x:c r="L65" s="30" t="n">
        <x:v>68.88</x:v>
      </x:c>
      <x:c r="M65" s="30" t="n">
        <x:v>15.5</x:v>
      </x:c>
    </x:row>
    <x:row r="66" ht="23" customHeight="1">
      <x:c r="A66" s="2" t="str">
        <x:v>Lodge 05</x:v>
      </x:c>
      <x:c r="B66" s="2" t="str">
        <x:v>2025-10</x:v>
      </x:c>
      <x:c r="C66" s="7" t="n">
        <x:v>477.59</x:v>
      </x:c>
      <x:c r="D66" s="8" t="d">
        <x:v>2025-10-01T00:00:00.000Z</x:v>
      </x:c>
      <x:c r="E66" s="8" t="d">
        <x:v>2025-10-31T00:00:00.000Z</x:v>
      </x:c>
      <x:c r="F66" s="8" t="d">
        <x:v>2025-11-06T00:00:00.000Z</x:v>
      </x:c>
      <x:c r="G66" s="2" t="str">
        <x:v>KI-95545927-0019</x:v>
      </x:c>
      <x:c r="H66" s="2" t="str">
        <x:v>No later overlapping usage period found</x:v>
      </x:c>
      <x:c r="I66" s="2" t="n">
        <x:v>2</x:v>
      </x:c>
      <x:c r="J66" s="2" t="str">
        <x:v>Lodge 05 - Woodland Lodges - SA33 4LF/(untitled)(168).pdf</x:v>
      </x:c>
      <x:c r="K66" s="29" t="n">
        <x:v>25.2</x:v>
      </x:c>
      <x:c r="L66" s="30" t="n">
        <x:v>120.35</x:v>
      </x:c>
      <x:c r="M66" s="30" t="n">
        <x:v>15.5</x:v>
      </x:c>
    </x:row>
    <x:row r="67" ht="23" customHeight="1">
      <x:c r="A67" s="2" t="str">
        <x:v>Lodge 05</x:v>
      </x:c>
      <x:c r="B67" s="2" t="str">
        <x:v>2025-12</x:v>
      </x:c>
      <x:c r="C67" s="7" t="n">
        <x:v>715.93</x:v>
      </x:c>
      <x:c r="D67" s="8" t="d">
        <x:v>2025-12-02T00:00:00.000Z</x:v>
      </x:c>
      <x:c r="E67" s="8" t="d">
        <x:v>2025-12-31T00:00:00.000Z</x:v>
      </x:c>
      <x:c r="F67" s="8" t="d">
        <x:v>2026-01-07T00:00:00.000Z</x:v>
      </x:c>
      <x:c r="G67" s="2" t="str">
        <x:v>KI-95545927-0021</x:v>
      </x:c>
      <x:c r="H67" s="2" t="str">
        <x:v>No later overlapping usage period found</x:v>
      </x:c>
      <x:c r="I67" s="2" t="n">
        <x:v>2</x:v>
      </x:c>
      <x:c r="J67" s="2" t="str">
        <x:v>Lodge 05 - Woodland Lodges - SA33 4LF/(untitled)(169).pdf</x:v>
      </x:c>
      <x:c r="K67" s="29" t="n">
        <x:v>25.2</x:v>
      </x:c>
      <x:c r="L67" s="30" t="n">
        <x:v>180.41</x:v>
      </x:c>
      <x:c r="M67" s="30" t="n">
        <x:v>15</x:v>
      </x:c>
    </x:row>
    <x:row r="68" ht="23" customHeight="1">
      <x:c r="A68" s="2" t="str">
        <x:v>Lodge 08</x:v>
      </x:c>
      <x:c r="B68" s="2" t="str">
        <x:v>2026-02</x:v>
      </x:c>
      <x:c r="C68" s="7" t="n">
        <x:v>853.94</x:v>
      </x:c>
      <x:c r="D68" s="8" t="d">
        <x:v>2026-02-01T00:00:00.000Z</x:v>
      </x:c>
      <x:c r="E68" s="8" t="d">
        <x:v>2026-02-23T00:00:00.000Z</x:v>
      </x:c>
      <x:c r="F68" s="8" t="d">
        <x:v>2026-03-03T00:00:00.000Z</x:v>
      </x:c>
      <x:c r="G68" s="2" t="str">
        <x:v>KI-E3B6A56C-0020</x:v>
      </x:c>
      <x:c r="H68" s="2" t="str">
        <x:v>No later overlapping usage period found</x:v>
      </x:c>
      <x:c r="I68" s="2" t="n">
        <x:v>2</x:v>
      </x:c>
      <x:c r="J68" s="2" t="str">
        <x:v>Lodge 08 - Woodland Lodges - SA33 4LF/(untitled)(152).pdf</x:v>
      </x:c>
      <x:c r="K68" s="29" t="n">
        <x:v>25.2</x:v>
      </x:c>
      <x:c r="L68" s="30" t="n">
        <x:v>215.19</x:v>
      </x:c>
      <x:c r="M68" s="30" t="n">
        <x:v>11.5</x:v>
      </x:c>
    </x:row>
    <x:row r="69" ht="23" customHeight="1">
      <x:c r="A69" s="2" t="str">
        <x:v>Lodge 08</x:v>
      </x:c>
      <x:c r="B69" s="2" t="str">
        <x:v>2026-01</x:v>
      </x:c>
      <x:c r="C69" s="7" t="n">
        <x:v>655.27</x:v>
      </x:c>
      <x:c r="D69" s="8" t="d">
        <x:v>2026-01-01T00:00:00.000Z</x:v>
      </x:c>
      <x:c r="E69" s="8" t="d">
        <x:v>2026-01-31T00:00:00.000Z</x:v>
      </x:c>
      <x:c r="F69" s="8" t="d">
        <x:v>2026-02-09T00:00:00.000Z</x:v>
      </x:c>
      <x:c r="G69" s="2" t="str">
        <x:v>KI-E3B6A56C-0019</x:v>
      </x:c>
      <x:c r="H69" s="2" t="str">
        <x:v>No later overlapping usage period found</x:v>
      </x:c>
      <x:c r="I69" s="2" t="n">
        <x:v>2</x:v>
      </x:c>
      <x:c r="J69" s="2" t="str">
        <x:v>Lodge 08 - Woodland Lodges - SA33 4LF/(untitled)(153).pdf</x:v>
      </x:c>
      <x:c r="K69" s="29" t="n">
        <x:v>25.2</x:v>
      </x:c>
      <x:c r="L69" s="30" t="n">
        <x:v>165.13</x:v>
      </x:c>
      <x:c r="M69" s="30" t="n">
        <x:v>15.5</x:v>
      </x:c>
    </x:row>
    <x:row r="70" ht="23" customHeight="1">
      <x:c r="A70" s="2" t="str">
        <x:v>Lodge 08</x:v>
      </x:c>
      <x:c r="B70" s="2" t="str">
        <x:v>2025-12</x:v>
      </x:c>
      <x:c r="C70" s="7" t="n">
        <x:v>750.79</x:v>
      </x:c>
      <x:c r="D70" s="8" t="d">
        <x:v>2025-12-02T00:00:00.000Z</x:v>
      </x:c>
      <x:c r="E70" s="8" t="d">
        <x:v>2025-12-31T00:00:00.000Z</x:v>
      </x:c>
      <x:c r="F70" s="8" t="d">
        <x:v>2026-01-07T00:00:00.000Z</x:v>
      </x:c>
      <x:c r="G70" s="2" t="str">
        <x:v>KI-E3B6A56C-0018</x:v>
      </x:c>
      <x:c r="H70" s="2" t="str">
        <x:v>No later overlapping usage period found</x:v>
      </x:c>
      <x:c r="I70" s="2" t="n">
        <x:v>2</x:v>
      </x:c>
      <x:c r="J70" s="2" t="str">
        <x:v>Lodge 08 - Woodland Lodges - SA33 4LF/(untitled)(154).pdf</x:v>
      </x:c>
      <x:c r="K70" s="29" t="n">
        <x:v>25.2</x:v>
      </x:c>
      <x:c r="L70" s="30" t="n">
        <x:v>189.2</x:v>
      </x:c>
      <x:c r="M70" s="30" t="n">
        <x:v>15</x:v>
      </x:c>
    </x:row>
    <x:row r="71" ht="23" customHeight="1">
      <x:c r="A71" s="2" t="str">
        <x:v>Lodge 08</x:v>
      </x:c>
      <x:c r="B71" s="2" t="str">
        <x:v>2025-11</x:v>
      </x:c>
      <x:c r="C71" s="7" t="n">
        <x:v>946.02</x:v>
      </x:c>
      <x:c r="D71" s="8" t="d">
        <x:v>2025-11-01T00:00:00.000Z</x:v>
      </x:c>
      <x:c r="E71" s="8" t="d">
        <x:v>2025-12-01T00:00:00.000Z</x:v>
      </x:c>
      <x:c r="F71" s="8" t="d">
        <x:v>2025-12-02T00:00:00.000Z</x:v>
      </x:c>
      <x:c r="G71" s="2" t="str">
        <x:v>KI-E3B6A56C-0017</x:v>
      </x:c>
      <x:c r="H71" s="2" t="str">
        <x:v>No later overlapping usage period found | Crosses calendar month boundary</x:v>
      </x:c>
      <x:c r="I71" s="2" t="n">
        <x:v>2</x:v>
      </x:c>
      <x:c r="J71" s="2" t="str">
        <x:v>Lodge 08 - Woodland Lodges - SA33 4LF/(untitled)(155).pdf</x:v>
      </x:c>
      <x:c r="K71" s="29" t="n">
        <x:v>25.2</x:v>
      </x:c>
      <x:c r="L71" s="30" t="n">
        <x:v>238.4</x:v>
      </x:c>
      <x:c r="M71" s="30" t="n">
        <x:v>15.5</x:v>
      </x:c>
    </x:row>
    <x:row r="72" ht="23" customHeight="1">
      <x:c r="A72" s="2" t="str">
        <x:v>Lodge 08</x:v>
      </x:c>
      <x:c r="B72" s="2" t="str">
        <x:v>2025-10</x:v>
      </x:c>
      <x:c r="C72" s="7" t="n">
        <x:v>672.33</x:v>
      </x:c>
      <x:c r="D72" s="8" t="d">
        <x:v>2025-10-01T00:00:00.000Z</x:v>
      </x:c>
      <x:c r="E72" s="8" t="d">
        <x:v>2025-10-31T00:00:00.000Z</x:v>
      </x:c>
      <x:c r="F72" s="8" t="d">
        <x:v>2025-11-06T00:00:00.000Z</x:v>
      </x:c>
      <x:c r="G72" s="2" t="str">
        <x:v>KI-E3B6A56C-0016</x:v>
      </x:c>
      <x:c r="H72" s="2" t="str">
        <x:v>No later overlapping usage period found</x:v>
      </x:c>
      <x:c r="I72" s="2" t="n">
        <x:v>2</x:v>
      </x:c>
      <x:c r="J72" s="2" t="str">
        <x:v>Lodge 08 - Woodland Lodges - SA33 4LF/(untitled)(156).pdf</x:v>
      </x:c>
      <x:c r="K72" s="29" t="n">
        <x:v>25.2</x:v>
      </x:c>
      <x:c r="L72" s="30" t="n">
        <x:v>169.43</x:v>
      </x:c>
      <x:c r="M72" s="30" t="n">
        <x:v>15.5</x:v>
      </x:c>
    </x:row>
    <x:row r="73" ht="23" customHeight="1">
      <x:c r="A73" s="2" t="str">
        <x:v>Lodge 10</x:v>
      </x:c>
      <x:c r="B73" s="2" t="str">
        <x:v>2026-06</x:v>
      </x:c>
      <x:c r="C73" s="7" t="n">
        <x:v>841.33</x:v>
      </x:c>
      <x:c r="D73" s="8" t="d">
        <x:v>2026-06-03T00:00:00.000Z</x:v>
      </x:c>
      <x:c r="E73" s="8" t="d">
        <x:v>2026-06-30T00:00:00.000Z</x:v>
      </x:c>
      <x:c r="F73" s="8" t="d">
        <x:v>2026-07-06T00:00:00.000Z</x:v>
      </x:c>
      <x:c r="G73" s="2" t="str">
        <x:v>KI-10BC240D-0024</x:v>
      </x:c>
      <x:c r="H73" s="2" t="str">
        <x:v>Later overlapping bill: KI-10BC240D-0026</x:v>
      </x:c>
      <x:c r="I73" s="2" t="n">
        <x:v>2</x:v>
      </x:c>
      <x:c r="J73" s="2" t="str">
        <x:v>Lodge 10 - Woodland Lodges - SA33 4LF/(untitled)(126).pdf</x:v>
      </x:c>
      <x:c r="K73" s="29" t="n">
        <x:v>25.2</x:v>
      </x:c>
      <x:c r="L73" s="30" t="n">
        <x:v>212.02</x:v>
      </x:c>
      <x:c r="M73" s="30" t="n">
        <x:v>14</x:v>
      </x:c>
    </x:row>
    <x:row r="74" ht="23" customHeight="1">
      <x:c r="A74" s="2" t="str">
        <x:v>Lodge 10</x:v>
      </x:c>
      <x:c r="B74" s="2" t="str">
        <x:v>2026-05</x:v>
      </x:c>
      <x:c r="C74" s="7" t="n">
        <x:v>964</x:v>
      </x:c>
      <x:c r="D74" s="8" t="d">
        <x:v>2026-05-01T00:00:00.000Z</x:v>
      </x:c>
      <x:c r="E74" s="8" t="d">
        <x:v>2026-06-02T00:00:00.000Z</x:v>
      </x:c>
      <x:c r="F74" s="8" t="d">
        <x:v>2026-06-04T00:00:00.000Z</x:v>
      </x:c>
      <x:c r="G74" s="2" t="str">
        <x:v>KI-10BC240D-0023</x:v>
      </x:c>
      <x:c r="H74" s="2" t="str">
        <x:v>No later overlapping usage period found | Crosses calendar month boundary</x:v>
      </x:c>
      <x:c r="I74" s="2" t="n">
        <x:v>2</x:v>
      </x:c>
      <x:c r="J74" s="2" t="str">
        <x:v>Lodge 10 - Woodland Lodges - SA33 4LF/(untitled)(127).pdf</x:v>
      </x:c>
      <x:c r="K74" s="29" t="n">
        <x:v>25.2</x:v>
      </x:c>
      <x:c r="L74" s="30" t="n">
        <x:v>242.93</x:v>
      </x:c>
      <x:c r="M74" s="30" t="n">
        <x:v>16.5</x:v>
      </x:c>
    </x:row>
    <x:row r="75" ht="23" customHeight="1">
      <x:c r="A75" s="2" t="str">
        <x:v>Lodge 12</x:v>
      </x:c>
      <x:c r="B75" s="2" t="str">
        <x:v>2026-09</x:v>
      </x:c>
      <x:c r="C75" s="7" t="n">
        <x:v>1074.58</x:v>
      </x:c>
      <x:c r="D75" s="8" t="d">
        <x:v>2026-09-01T00:00:00.000Z</x:v>
      </x:c>
      <x:c r="E75" s="8" t="d">
        <x:v>2026-09-30T00:00:00.000Z</x:v>
      </x:c>
      <x:c r="F75" s="8" t="d">
        <x:v>2026-10-06T00:00:00.000Z</x:v>
      </x:c>
      <x:c r="G75" s="2" t="str">
        <x:v>KI-DE243263-0025</x:v>
      </x:c>
      <x:c r="H75" s="2" t="str">
        <x:v>No later overlapping usage period found</x:v>
      </x:c>
      <x:c r="I75" s="2" t="n">
        <x:v>2</x:v>
      </x:c>
      <x:c r="J75" s="2" t="str">
        <x:v>Lodge 12 - Woodland Lodges - SA33 4LF/(untitled)(110).pdf</x:v>
      </x:c>
      <x:c r="K75" s="29" t="n">
        <x:v>24</x:v>
      </x:c>
      <x:c r="L75" s="30" t="n">
        <x:v>257.9</x:v>
      </x:c>
      <x:c r="M75" s="30" t="n">
        <x:v>15</x:v>
      </x:c>
    </x:row>
    <x:row r="76" ht="23" customHeight="1">
      <x:c r="A76" s="2" t="str">
        <x:v>Lodge 12</x:v>
      </x:c>
      <x:c r="B76" s="2" t="str">
        <x:v>2026-06</x:v>
      </x:c>
      <x:c r="C76" s="7" t="n">
        <x:v>1058.7</x:v>
      </x:c>
      <x:c r="D76" s="8" t="d">
        <x:v>2026-06-03T00:00:00.000Z</x:v>
      </x:c>
      <x:c r="E76" s="8" t="d">
        <x:v>2026-06-30T00:00:00.000Z</x:v>
      </x:c>
      <x:c r="F76" s="8" t="d">
        <x:v>2026-07-06T00:00:00.000Z</x:v>
      </x:c>
      <x:c r="G76" s="2" t="str">
        <x:v>KI-DE243263-0022</x:v>
      </x:c>
      <x:c r="H76" s="2" t="str">
        <x:v>No later overlapping usage period found</x:v>
      </x:c>
      <x:c r="I76" s="2" t="n">
        <x:v>2</x:v>
      </x:c>
      <x:c r="J76" s="2" t="str">
        <x:v>Lodge 12 - Woodland Lodges - SA33 4LF/(untitled)(113).pdf</x:v>
      </x:c>
      <x:c r="K76" s="29" t="n">
        <x:v>24</x:v>
      </x:c>
      <x:c r="L76" s="30" t="n">
        <x:v>254.09</x:v>
      </x:c>
      <x:c r="M76" s="30" t="n">
        <x:v>14</x:v>
      </x:c>
    </x:row>
    <x:row r="77" ht="23" customHeight="1">
      <x:c r="A77" s="2" t="str">
        <x:v>Lodge 12</x:v>
      </x:c>
      <x:c r="B77" s="2" t="str">
        <x:v>2026-04</x:v>
      </x:c>
      <x:c r="C77" s="7" t="n">
        <x:v>975</x:v>
      </x:c>
      <x:c r="D77" s="8" t="d">
        <x:v>2026-04-06T00:00:00.000Z</x:v>
      </x:c>
      <x:c r="E77" s="8" t="d">
        <x:v>2026-04-30T00:00:00.000Z</x:v>
      </x:c>
      <x:c r="F77" s="8" t="d">
        <x:v>2026-05-01T00:00:00.000Z</x:v>
      </x:c>
      <x:c r="G77" s="2" t="str">
        <x:v>KI-DE243263-0020</x:v>
      </x:c>
      <x:c r="H77" s="2" t="str">
        <x:v>No later overlapping usage period found</x:v>
      </x:c>
      <x:c r="I77" s="2" t="n">
        <x:v>2</x:v>
      </x:c>
      <x:c r="J77" s="2" t="str">
        <x:v>Lodge 12 - Woodland Lodges - SA33 4LF/(untitled)(115).pdf</x:v>
      </x:c>
      <x:c r="K77" s="29" t="n">
        <x:v>24</x:v>
      </x:c>
      <x:c r="L77" s="30" t="n">
        <x:v>234</x:v>
      </x:c>
      <x:c r="M77" s="30" t="n">
        <x:v>12.5</x:v>
      </x:c>
    </x:row>
    <x:row r="78" ht="23" customHeight="1">
      <x:c r="A78" s="2" t="str">
        <x:v>Lodge 12</x:v>
      </x:c>
      <x:c r="B78" s="2" t="str">
        <x:v>2026-04</x:v>
      </x:c>
      <x:c r="C78" s="7" t="n">
        <x:v>278.49</x:v>
      </x:c>
      <x:c r="D78" s="8" t="d">
        <x:v>2026-04-01T00:00:00.000Z</x:v>
      </x:c>
      <x:c r="E78" s="8" t="d">
        <x:v>2026-04-05T00:00:00.000Z</x:v>
      </x:c>
      <x:c r="F78" s="8" t="d">
        <x:v>2026-05-01T00:00:00.000Z</x:v>
      </x:c>
      <x:c r="G78" s="2" t="str">
        <x:v>KI-DE243263-0020</x:v>
      </x:c>
      <x:c r="H78" s="2" t="str">
        <x:v>No later overlapping usage period found</x:v>
      </x:c>
      <x:c r="I78" s="2" t="n">
        <x:v>2</x:v>
      </x:c>
      <x:c r="J78" s="2" t="str">
        <x:v>Lodge 12 - Woodland Lodges - SA33 4LF/(untitled)(115).pdf</x:v>
      </x:c>
      <x:c r="K78" s="29" t="n">
        <x:v>24</x:v>
      </x:c>
      <x:c r="L78" s="30" t="n">
        <x:v>66.84</x:v>
      </x:c>
      <x:c r="M78" s="30" t="n">
        <x:v>2.5</x:v>
      </x:c>
    </x:row>
    <x:row r="79" ht="23" customHeight="1">
      <x:c r="A79" s="2" t="str">
        <x:v>Lodge 12</x:v>
      </x:c>
      <x:c r="B79" s="2" t="str">
        <x:v>2026-03</x:v>
      </x:c>
      <x:c r="C79" s="7" t="n">
        <x:v>886.51</x:v>
      </x:c>
      <x:c r="D79" s="8" t="d">
        <x:v>2026-03-16T00:00:00.000Z</x:v>
      </x:c>
      <x:c r="E79" s="8" t="d">
        <x:v>2026-03-31T00:00:00.000Z</x:v>
      </x:c>
      <x:c r="F79" s="8" t="d">
        <x:v>2026-05-01T00:00:00.000Z</x:v>
      </x:c>
      <x:c r="G79" s="2" t="str">
        <x:v>KI-DE243263-0020</x:v>
      </x:c>
      <x:c r="H79" s="2" t="str">
        <x:v>No later overlapping usage period found</x:v>
      </x:c>
      <x:c r="I79" s="2" t="n">
        <x:v>3</x:v>
      </x:c>
      <x:c r="J79" s="2" t="str">
        <x:v>Lodge 12 - Woodland Lodges - SA33 4LF/(untitled)(115).pdf</x:v>
      </x:c>
      <x:c r="K79" s="29" t="n">
        <x:v>24</x:v>
      </x:c>
      <x:c r="L79" s="30" t="n">
        <x:v>212.76</x:v>
      </x:c>
      <x:c r="M79" s="30" t="n">
        <x:v>8</x:v>
      </x:c>
    </x:row>
    <x:row r="80" ht="23" customHeight="1">
      <x:c r="A80" s="2" t="str">
        <x:v>Lodge 12</x:v>
      </x:c>
      <x:c r="B80" s="2" t="str"/>
      <x:c r="C80" s="7" t="n">
        <x:v>7511.37</x:v>
      </x:c>
      <x:c r="D80" s="8" t="d">
        <x:v>2025-10-14T00:00:00.000Z</x:v>
      </x:c>
      <x:c r="E80" s="8" t="d">
        <x:v>2026-03-01T00:00:00.000Z</x:v>
      </x:c>
      <x:c r="F80" s="8" t="d">
        <x:v>2026-03-24T00:00:00.000Z</x:v>
      </x:c>
      <x:c r="G80" s="2" t="str">
        <x:v>KI-DE243263-0018</x:v>
      </x:c>
      <x:c r="H80" s="2" t="str">
        <x:v>Multi-month: excluded from monthly totals. No later overlapping usage period found | Crosses calendar month boundary</x:v>
      </x:c>
      <x:c r="I80" s="2" t="n">
        <x:v>2</x:v>
      </x:c>
      <x:c r="J80" s="2" t="str">
        <x:v>Lodge 12 - Woodland Lodges - SA33 4LF/(untitled)(117).pdf</x:v>
      </x:c>
      <x:c r="K80" s="29" t="n">
        <x:v>24</x:v>
      </x:c>
      <x:c r="L80" s="30" t="n">
        <x:v>1802.73</x:v>
      </x:c>
      <x:c r="M80" s="30" t="n">
        <x:v>69.5</x:v>
      </x:c>
    </x:row>
    <x:row r="81" ht="23" customHeight="1">
      <x:c r="A81" s="2" t="str">
        <x:v>Lodge 12</x:v>
      </x:c>
      <x:c r="B81" s="2" t="str"/>
      <x:c r="C81" s="7" t="n">
        <x:v>4156.83</x:v>
      </x:c>
      <x:c r="D81" s="8" t="d">
        <x:v>2025-06-01T00:00:00.000Z</x:v>
      </x:c>
      <x:c r="E81" s="8" t="d">
        <x:v>2025-10-13T00:00:00.000Z</x:v>
      </x:c>
      <x:c r="F81" s="8" t="d">
        <x:v>2026-03-24T00:00:00.000Z</x:v>
      </x:c>
      <x:c r="G81" s="2" t="str">
        <x:v>KI-DE243263-0018</x:v>
      </x:c>
      <x:c r="H81" s="2" t="str">
        <x:v>Multi-month: excluded from monthly totals. No later overlapping usage period found | Crosses calendar month boundary</x:v>
      </x:c>
      <x:c r="I81" s="2" t="n">
        <x:v>3</x:v>
      </x:c>
      <x:c r="J81" s="2" t="str">
        <x:v>Lodge 12 - Woodland Lodges - SA33 4LF/(untitled)(117).pdf</x:v>
      </x:c>
      <x:c r="K81" s="29" t="n">
        <x:v>22.51</x:v>
      </x:c>
      <x:c r="L81" s="30" t="n">
        <x:v>935.7</x:v>
      </x:c>
      <x:c r="M81" s="30" t="n">
        <x:v>128.25</x:v>
      </x:c>
    </x:row>
    <x:row r="82" ht="23" customHeight="1">
      <x:c r="A82" s="2" t="str">
        <x:v>Lodge 12</x:v>
      </x:c>
      <x:c r="B82" s="2" t="str">
        <x:v>2025-12</x:v>
      </x:c>
      <x:c r="C82" s="7" t="n">
        <x:v>1319.1</x:v>
      </x:c>
      <x:c r="D82" s="8" t="d">
        <x:v>2025-12-01T00:00:00.000Z</x:v>
      </x:c>
      <x:c r="E82" s="8" t="d">
        <x:v>2025-12-31T00:00:00.000Z</x:v>
      </x:c>
      <x:c r="F82" s="8" t="d">
        <x:v>2026-01-07T00:00:00.000Z</x:v>
      </x:c>
      <x:c r="G82" s="2" t="str">
        <x:v>KI-DE243263-0015</x:v>
      </x:c>
      <x:c r="H82" s="2" t="str">
        <x:v>Later overlapping bill: KI-DE243263-0018</x:v>
      </x:c>
      <x:c r="I82" s="2" t="n">
        <x:v>2</x:v>
      </x:c>
      <x:c r="J82" s="2" t="str">
        <x:v>Lodge 12 - Woodland Lodges - SA33 4LF/(untitled)(119).pdf</x:v>
      </x:c>
      <x:c r="K82" s="29" t="n">
        <x:v>24</x:v>
      </x:c>
      <x:c r="L82" s="30" t="n">
        <x:v>316.58</x:v>
      </x:c>
      <x:c r="M82" s="30" t="n">
        <x:v>15.5</x:v>
      </x:c>
    </x:row>
    <x:row r="83" ht="23" customHeight="1">
      <x:c r="A83" s="2" t="str">
        <x:v>Lodge 12</x:v>
      </x:c>
      <x:c r="B83" s="2" t="str">
        <x:v>2025-11</x:v>
      </x:c>
      <x:c r="C83" s="7" t="n">
        <x:v>1220.67</x:v>
      </x:c>
      <x:c r="D83" s="8" t="d">
        <x:v>2025-11-01T00:00:00.000Z</x:v>
      </x:c>
      <x:c r="E83" s="8" t="d">
        <x:v>2025-11-30T00:00:00.000Z</x:v>
      </x:c>
      <x:c r="F83" s="8" t="d">
        <x:v>2025-12-08T00:00:00.000Z</x:v>
      </x:c>
      <x:c r="G83" s="2" t="str">
        <x:v>KI-DE243263-0014</x:v>
      </x:c>
      <x:c r="H83" s="2" t="str">
        <x:v>Later overlapping bill: KI-DE243263-0018</x:v>
      </x:c>
      <x:c r="I83" s="2" t="n">
        <x:v>2</x:v>
      </x:c>
      <x:c r="J83" s="2" t="str">
        <x:v>Lodge 12 - Woodland Lodges - SA33 4LF/(untitled)(121).pdf</x:v>
      </x:c>
      <x:c r="K83" s="29" t="n">
        <x:v>24</x:v>
      </x:c>
      <x:c r="L83" s="30" t="n">
        <x:v>292.96</x:v>
      </x:c>
      <x:c r="M83" s="30" t="n">
        <x:v>15</x:v>
      </x:c>
    </x:row>
    <x:row r="84" ht="23" customHeight="1">
      <x:c r="A84" s="2" t="str">
        <x:v>Lodge 12</x:v>
      </x:c>
      <x:c r="B84" s="2" t="str">
        <x:v>2025-10</x:v>
      </x:c>
      <x:c r="C84" s="7" t="n">
        <x:v>663.2</x:v>
      </x:c>
      <x:c r="D84" s="8" t="d">
        <x:v>2025-10-14T00:00:00.000Z</x:v>
      </x:c>
      <x:c r="E84" s="8" t="d">
        <x:v>2025-10-31T00:00:00.000Z</x:v>
      </x:c>
      <x:c r="F84" s="8" t="d">
        <x:v>2025-11-06T00:00:00.000Z</x:v>
      </x:c>
      <x:c r="G84" s="2" t="str">
        <x:v>KI-DE243263-0013</x:v>
      </x:c>
      <x:c r="H84" s="2" t="str">
        <x:v>Later overlapping bill: KI-DE243263-0018</x:v>
      </x:c>
      <x:c r="I84" s="2" t="n">
        <x:v>2</x:v>
      </x:c>
      <x:c r="J84" s="2" t="str">
        <x:v>Lodge 12 - Woodland Lodges - SA33 4LF/(untitled)(122).pdf</x:v>
      </x:c>
      <x:c r="K84" s="29" t="n">
        <x:v>24</x:v>
      </x:c>
      <x:c r="L84" s="30" t="n">
        <x:v>159.17</x:v>
      </x:c>
      <x:c r="M84" s="30" t="n">
        <x:v>9</x:v>
      </x:c>
    </x:row>
    <x:row r="85" ht="23" customHeight="1">
      <x:c r="A85" s="2" t="str">
        <x:v>Lodge 12</x:v>
      </x:c>
      <x:c r="B85" s="2" t="str">
        <x:v>2025-10</x:v>
      </x:c>
      <x:c r="C85" s="7" t="n">
        <x:v>448.9</x:v>
      </x:c>
      <x:c r="D85" s="8" t="d">
        <x:v>2025-10-01T00:00:00.000Z</x:v>
      </x:c>
      <x:c r="E85" s="8" t="d">
        <x:v>2025-10-13T00:00:00.000Z</x:v>
      </x:c>
      <x:c r="F85" s="8" t="d">
        <x:v>2025-11-06T00:00:00.000Z</x:v>
      </x:c>
      <x:c r="G85" s="2" t="str">
        <x:v>KI-DE243263-0013</x:v>
      </x:c>
      <x:c r="H85" s="2" t="str">
        <x:v>Later overlapping bill: KI-DE243263-0018</x:v>
      </x:c>
      <x:c r="I85" s="2" t="n">
        <x:v>2</x:v>
      </x:c>
      <x:c r="J85" s="2" t="str">
        <x:v>Lodge 12 - Woodland Lodges - SA33 4LF/(untitled)(122).pdf</x:v>
      </x:c>
      <x:c r="K85" s="29" t="n">
        <x:v>22.51</x:v>
      </x:c>
      <x:c r="L85" s="30" t="n">
        <x:v>101.05</x:v>
      </x:c>
      <x:c r="M85" s="30" t="n">
        <x:v>12.35</x:v>
      </x:c>
    </x:row>
    <x:row r="86" ht="23" customHeight="1">
      <x:c r="A86" s="2" t="str">
        <x:v>Lodge 13</x:v>
      </x:c>
      <x:c r="B86" s="2" t="str">
        <x:v>2026-03</x:v>
      </x:c>
      <x:c r="C86" s="7" t="n">
        <x:v>812.2</x:v>
      </x:c>
      <x:c r="D86" s="8" t="d">
        <x:v>2026-03-02T00:00:00.000Z</x:v>
      </x:c>
      <x:c r="E86" s="8" t="d">
        <x:v>2026-03-26T00:00:00.000Z</x:v>
      </x:c>
      <x:c r="F86" s="8" t="d">
        <x:v>2026-04-01T00:00:00.000Z</x:v>
      </x:c>
      <x:c r="G86" s="2" t="str">
        <x:v>KI-98C99229-0019</x:v>
      </x:c>
      <x:c r="H86" s="2" t="str">
        <x:v>No later overlapping usage period found</x:v>
      </x:c>
      <x:c r="I86" s="2" t="n">
        <x:v>2</x:v>
      </x:c>
      <x:c r="J86" s="2" t="str">
        <x:v>Lodge 13 - Woodland Lodges - SA33 4LF/(untitled)(104).pdf</x:v>
      </x:c>
      <x:c r="K86" s="29" t="n">
        <x:v>25.2</x:v>
      </x:c>
      <x:c r="L86" s="30" t="n">
        <x:v>204.67</x:v>
      </x:c>
      <x:c r="M86" s="30" t="n">
        <x:v>15</x:v>
      </x:c>
    </x:row>
    <x:row r="87" ht="23" customHeight="1">
      <x:c r="A87" s="2" t="str">
        <x:v>Lodge 13</x:v>
      </x:c>
      <x:c r="B87" s="2" t="str">
        <x:v>2026-02</x:v>
      </x:c>
      <x:c r="C87" s="7" t="n">
        <x:v>1681.5</x:v>
      </x:c>
      <x:c r="D87" s="8" t="d">
        <x:v>2026-01-27T00:00:00.000Z</x:v>
      </x:c>
      <x:c r="E87" s="8" t="d">
        <x:v>2026-03-01T00:00:00.000Z</x:v>
      </x:c>
      <x:c r="F87" s="8" t="d">
        <x:v>2026-03-03T00:00:00.000Z</x:v>
      </x:c>
      <x:c r="G87" s="2" t="str">
        <x:v>KI-98C99229-0018</x:v>
      </x:c>
      <x:c r="H87" s="2" t="str">
        <x:v>No later overlapping usage period found | Crosses calendar month boundary</x:v>
      </x:c>
      <x:c r="I87" s="2" t="n">
        <x:v>2</x:v>
      </x:c>
      <x:c r="J87" s="2" t="str">
        <x:v>Lodge 13 - Woodland Lodges - SA33 4LF/(untitled)(105).pdf</x:v>
      </x:c>
      <x:c r="K87" s="29" t="n">
        <x:v>25.2</x:v>
      </x:c>
      <x:c r="L87" s="30" t="n">
        <x:v>423.74</x:v>
      </x:c>
      <x:c r="M87" s="30" t="n">
        <x:v>20.4</x:v>
      </x:c>
    </x:row>
    <x:row r="88" ht="23" customHeight="1">
      <x:c r="A88" s="2" t="str">
        <x:v>Lodge 13</x:v>
      </x:c>
      <x:c r="B88" s="2" t="str">
        <x:v>2026-09</x:v>
      </x:c>
      <x:c r="C88" s="7" t="n">
        <x:v>481.6</x:v>
      </x:c>
      <x:c r="D88" s="8" t="d">
        <x:v>2026-09-01T00:00:00.000Z</x:v>
      </x:c>
      <x:c r="E88" s="8" t="d">
        <x:v>2026-09-26T00:00:00.000Z</x:v>
      </x:c>
      <x:c r="F88" s="8" t="d">
        <x:v>2026-10-01T00:00:00.000Z</x:v>
      </x:c>
      <x:c r="G88" s="2" t="str">
        <x:v>KI-98C99229-0025</x:v>
      </x:c>
      <x:c r="H88" s="2" t="str">
        <x:v>No later overlapping usage period found</x:v>
      </x:c>
      <x:c r="I88" s="2" t="n">
        <x:v>2</x:v>
      </x:c>
      <x:c r="J88" s="2" t="str">
        <x:v>Lodge 13 - Woodland Lodges - SA33 4LF/(untitled)(98).pdf</x:v>
      </x:c>
      <x:c r="K88" s="29" t="n">
        <x:v>25.2</x:v>
      </x:c>
      <x:c r="L88" s="30" t="n">
        <x:v>121.36</x:v>
      </x:c>
      <x:c r="M88" s="30" t="n">
        <x:v>15.6</x:v>
      </x:c>
    </x:row>
    <x:row r="89" ht="23" customHeight="1">
      <x:c r="A89" s="2" t="str">
        <x:v>Lodge 14</x:v>
      </x:c>
      <x:c r="B89" s="2" t="str">
        <x:v>2026-07</x:v>
      </x:c>
      <x:c r="C89" s="7" t="n">
        <x:v>841.2</x:v>
      </x:c>
      <x:c r="D89" s="8" t="d">
        <x:v>2026-07-01T00:00:00.000Z</x:v>
      </x:c>
      <x:c r="E89" s="8" t="d">
        <x:v>2026-07-31T00:00:00.000Z</x:v>
      </x:c>
      <x:c r="F89" s="8" t="d">
        <x:v>2026-08-06T00:00:00.000Z</x:v>
      </x:c>
      <x:c r="G89" s="2" t="str">
        <x:v>KI-1792364D-0026</x:v>
      </x:c>
      <x:c r="H89" s="2" t="str">
        <x:v>No later overlapping usage period found</x:v>
      </x:c>
      <x:c r="I89" s="2" t="n">
        <x:v>2</x:v>
      </x:c>
      <x:c r="J89" s="2" t="str">
        <x:v>Lodge 14 - Woodland Lodges - SA33 4LF/(untitled)(90).pdf</x:v>
      </x:c>
      <x:c r="K89" s="29" t="n">
        <x:v>25.2</x:v>
      </x:c>
      <x:c r="L89" s="30" t="n">
        <x:v>211.98</x:v>
      </x:c>
      <x:c r="M89" s="30" t="n">
        <x:v>15.5</x:v>
      </x:c>
    </x:row>
    <x:row r="90" ht="23" customHeight="1">
      <x:c r="A90" s="2" t="str">
        <x:v>Lodge 14</x:v>
      </x:c>
      <x:c r="B90" s="2" t="str">
        <x:v>2026-06</x:v>
      </x:c>
      <x:c r="C90" s="7" t="n">
        <x:v>763.11</x:v>
      </x:c>
      <x:c r="D90" s="8" t="d">
        <x:v>2026-06-03T00:00:00.000Z</x:v>
      </x:c>
      <x:c r="E90" s="8" t="d">
        <x:v>2026-06-30T00:00:00.000Z</x:v>
      </x:c>
      <x:c r="F90" s="8" t="d">
        <x:v>2026-07-06T00:00:00.000Z</x:v>
      </x:c>
      <x:c r="G90" s="2" t="str">
        <x:v>KI-1792364D-0025</x:v>
      </x:c>
      <x:c r="H90" s="2" t="str">
        <x:v>No later overlapping usage period found</x:v>
      </x:c>
      <x:c r="I90" s="2" t="n">
        <x:v>2</x:v>
      </x:c>
      <x:c r="J90" s="2" t="str">
        <x:v>Lodge 14 - Woodland Lodges - SA33 4LF/(untitled)(91).pdf</x:v>
      </x:c>
      <x:c r="K90" s="29" t="n">
        <x:v>25.2</x:v>
      </x:c>
      <x:c r="L90" s="30" t="n">
        <x:v>192.3</x:v>
      </x:c>
      <x:c r="M90" s="30" t="n">
        <x:v>14</x:v>
      </x:c>
    </x:row>
    <x:row r="91" ht="23" customHeight="1">
      <x:c r="A91" s="2" t="str">
        <x:v>Lodge 14</x:v>
      </x:c>
      <x:c r="B91" s="2" t="str"/>
      <x:c r="C91" s="7"/>
      <x:c r="D91" s="8"/>
      <x:c r="E91" s="8"/>
      <x:c r="F91" s="8" t="d">
        <x:v>2026-02-05T00:00:00.000Z</x:v>
      </x:c>
      <x:c r="G91" s="2" t="str">
        <x:v>KCR-1792364D-0005</x:v>
      </x:c>
      <x:c r="H91" s="2" t="str">
        <x:v>Credit note: monetary reversal; no kWh stated</x:v>
      </x:c>
      <x:c r="I91" s="2" t="n">
        <x:v>1</x:v>
      </x:c>
      <x:c r="J91" s="2" t="str">
        <x:v>Lodge 14 - Woodland Lodges - SA33 4LF/(untitled)(96).pdf</x:v>
      </x:c>
      <x:c r="K91" s="29"/>
      <x:c r="L91" s="30"/>
      <x:c r="M91" s="30"/>
    </x:row>
    <x:row r="92" ht="23" customHeight="1">
      <x:c r="A92" s="2" t="str">
        <x:v>Lodge 16</x:v>
      </x:c>
      <x:c r="B92" s="2" t="str">
        <x:v>2025-12</x:v>
      </x:c>
      <x:c r="C92" s="7" t="n">
        <x:v>1049.55</x:v>
      </x:c>
      <x:c r="D92" s="8" t="d">
        <x:v>2025-12-02T00:00:00.000Z</x:v>
      </x:c>
      <x:c r="E92" s="8" t="d">
        <x:v>2025-12-31T00:00:00.000Z</x:v>
      </x:c>
      <x:c r="F92" s="8" t="d">
        <x:v>2026-01-07T00:00:00.000Z</x:v>
      </x:c>
      <x:c r="G92" s="2" t="str">
        <x:v>KI-BF3866CF-0019</x:v>
      </x:c>
      <x:c r="H92" s="2" t="str">
        <x:v>No later overlapping usage period found</x:v>
      </x:c>
      <x:c r="I92" s="2" t="n">
        <x:v>2</x:v>
      </x:c>
      <x:c r="J92" s="2" t="str">
        <x:v>Lodge 16 - Woodland Lodges - SA33 4LF/(untitled)(85).pdf</x:v>
      </x:c>
      <x:c r="K92" s="29" t="n">
        <x:v>25.2</x:v>
      </x:c>
      <x:c r="L92" s="30" t="n">
        <x:v>264.49</x:v>
      </x:c>
      <x:c r="M92" s="30" t="n">
        <x:v>15</x:v>
      </x:c>
    </x:row>
    <x:row r="93" ht="23" customHeight="1">
      <x:c r="A93" s="2" t="str">
        <x:v>Lodge 16</x:v>
      </x:c>
      <x:c r="B93" s="2" t="str">
        <x:v>2025-11</x:v>
      </x:c>
      <x:c r="C93" s="7" t="n">
        <x:v>1382.57</x:v>
      </x:c>
      <x:c r="D93" s="8" t="d">
        <x:v>2025-11-01T00:00:00.000Z</x:v>
      </x:c>
      <x:c r="E93" s="8" t="d">
        <x:v>2025-12-01T00:00:00.000Z</x:v>
      </x:c>
      <x:c r="F93" s="8" t="d">
        <x:v>2025-12-02T00:00:00.000Z</x:v>
      </x:c>
      <x:c r="G93" s="2" t="str">
        <x:v>KI-BF3866CF-0018</x:v>
      </x:c>
      <x:c r="H93" s="2" t="str">
        <x:v>No later overlapping usage period found | Crosses calendar month boundary</x:v>
      </x:c>
      <x:c r="I93" s="2" t="n">
        <x:v>2</x:v>
      </x:c>
      <x:c r="J93" s="2" t="str">
        <x:v>Lodge 16 - Woodland Lodges - SA33 4LF/(untitled)(86).pdf</x:v>
      </x:c>
      <x:c r="K93" s="29" t="n">
        <x:v>25.2</x:v>
      </x:c>
      <x:c r="L93" s="30" t="n">
        <x:v>348.41</x:v>
      </x:c>
      <x:c r="M93" s="30" t="n">
        <x:v>15.5</x:v>
      </x:c>
    </x:row>
    <x:row r="94" ht="23" customHeight="1">
      <x:c r="A94" s="2" t="str">
        <x:v>Lodge 17</x:v>
      </x:c>
      <x:c r="B94" s="2" t="str">
        <x:v>2026-08</x:v>
      </x:c>
      <x:c r="C94" s="7" t="n">
        <x:v>1214.84</x:v>
      </x:c>
      <x:c r="D94" s="8" t="d">
        <x:v>2026-08-01T00:00:00.000Z</x:v>
      </x:c>
      <x:c r="E94" s="8" t="d">
        <x:v>2026-08-31T00:00:00.000Z</x:v>
      </x:c>
      <x:c r="F94" s="8" t="d">
        <x:v>2026-09-02T00:00:00.000Z</x:v>
      </x:c>
      <x:c r="G94" s="2" t="str">
        <x:v>KI-8C038400-0028</x:v>
      </x:c>
      <x:c r="H94" s="2" t="str">
        <x:v>No later overlapping usage period found</x:v>
      </x:c>
      <x:c r="I94" s="2" t="n">
        <x:v>2</x:v>
      </x:c>
      <x:c r="J94" s="2" t="str">
        <x:v>Lodge 17 - Woodland Lodges - SA33 4LF/(untitled)(67).pdf</x:v>
      </x:c>
      <x:c r="K94" s="29" t="n">
        <x:v>25.2</x:v>
      </x:c>
      <x:c r="L94" s="30" t="n">
        <x:v>306.14</x:v>
      </x:c>
      <x:c r="M94" s="30" t="n">
        <x:v>15.5</x:v>
      </x:c>
    </x:row>
    <x:row r="95" ht="23" customHeight="1">
      <x:c r="A95" s="2" t="str">
        <x:v>Lodge 10</x:v>
      </x:c>
      <x:c r="B95" s="2" t="str">
        <x:v>2026-02</x:v>
      </x:c>
      <x:c r="C95" s="7" t="n">
        <x:v>1435.66</x:v>
      </x:c>
      <x:c r="D95" s="8" t="d">
        <x:v>2026-02-01T00:00:00.000Z</x:v>
      </x:c>
      <x:c r="E95" s="8" t="d">
        <x:v>2026-03-01T00:00:00.000Z</x:v>
      </x:c>
      <x:c r="F95" s="8" t="d">
        <x:v>2026-03-03T00:00:00.000Z</x:v>
      </x:c>
      <x:c r="G95" s="2" t="str">
        <x:v>KI-10BC240D-0021</x:v>
      </x:c>
      <x:c r="H95" s="2" t="str">
        <x:v>No later overlapping usage period found | Crosses calendar month boundary</x:v>
      </x:c>
      <x:c r="I95" s="2" t="n">
        <x:v>2</x:v>
      </x:c>
      <x:c r="J95" s="2" t="str">
        <x:v>Lodge 10 - Woodland Lodges - SA33 4LF/(untitled)(129)(1).pdf</x:v>
      </x:c>
      <x:c r="K95" s="29" t="n">
        <x:v>25.2</x:v>
      </x:c>
      <x:c r="L95" s="30" t="n">
        <x:v>361.79</x:v>
      </x:c>
      <x:c r="M95" s="30" t="n">
        <x:v>14.5</x:v>
      </x:c>
    </x:row>
    <x:row r="96" ht="23" customHeight="1">
      <x:c r="A96" s="2" t="str">
        <x:v>Lodge 10</x:v>
      </x:c>
      <x:c r="B96" s="2" t="str"/>
      <x:c r="C96" s="7" t="n">
        <x:v>5138.9</x:v>
      </x:c>
      <x:c r="D96" s="8" t="d">
        <x:v>2025-09-01T00:00:00.000Z</x:v>
      </x:c>
      <x:c r="E96" s="8" t="d">
        <x:v>2026-01-31T00:00:00.000Z</x:v>
      </x:c>
      <x:c r="F96" s="8" t="d">
        <x:v>2026-02-12T00:00:00.000Z</x:v>
      </x:c>
      <x:c r="G96" s="2" t="str">
        <x:v>KI-10BC240D-0020</x:v>
      </x:c>
      <x:c r="H96" s="2" t="str">
        <x:v>Multi-month: excluded from monthly totals. No later overlapping usage period found | Crosses calendar month boundary</x:v>
      </x:c>
      <x:c r="I96" s="2" t="n">
        <x:v>2</x:v>
      </x:c>
      <x:c r="J96" s="2" t="str">
        <x:v>Lodge 10 - Woodland Lodges - SA33 4LF/(untitled)(130)(1).pdf</x:v>
      </x:c>
      <x:c r="K96" s="29" t="n">
        <x:v>25.2</x:v>
      </x:c>
      <x:c r="L96" s="30" t="n">
        <x:v>1295</x:v>
      </x:c>
      <x:c r="M96" s="30" t="n">
        <x:v>76.5</x:v>
      </x:c>
    </x:row>
    <x:row r="97" ht="23" customHeight="1">
      <x:c r="A97" s="2" t="str">
        <x:v>Lodge 10</x:v>
      </x:c>
      <x:c r="B97" s="2" t="str"/>
      <x:c r="C97" s="7"/>
      <x:c r="D97" s="8"/>
      <x:c r="E97" s="8"/>
      <x:c r="F97" s="8" t="d">
        <x:v>2026-02-09T00:00:00.000Z</x:v>
      </x:c>
      <x:c r="G97" s="2" t="str">
        <x:v>KCR-10BC240D-0003</x:v>
      </x:c>
      <x:c r="H97" s="2" t="str">
        <x:v>Credit note: monetary reversal; no kWh stated</x:v>
      </x:c>
      <x:c r="I97" s="2" t="n">
        <x:v>1</x:v>
      </x:c>
      <x:c r="J97" s="2" t="str">
        <x:v>Lodge 10 - Woodland Lodges - SA33 4LF/(untitled)(131)(1).pdf</x:v>
      </x:c>
      <x:c r="K97" s="29"/>
      <x:c r="L97" s="30"/>
      <x:c r="M97" s="30"/>
    </x:row>
    <x:row r="98" ht="23" customHeight="1">
      <x:c r="A98" s="2" t="str">
        <x:v>Lodge 10</x:v>
      </x:c>
      <x:c r="B98" s="2" t="str">
        <x:v>2025-12</x:v>
      </x:c>
      <x:c r="C98" s="7" t="n">
        <x:v>1032.86</x:v>
      </x:c>
      <x:c r="D98" s="8" t="d">
        <x:v>2025-12-02T00:00:00.000Z</x:v>
      </x:c>
      <x:c r="E98" s="8" t="d">
        <x:v>2025-12-31T00:00:00.000Z</x:v>
      </x:c>
      <x:c r="F98" s="8" t="d">
        <x:v>2026-01-07T00:00:00.000Z</x:v>
      </x:c>
      <x:c r="G98" s="2" t="str">
        <x:v>KI-10BC240D-0019</x:v>
      </x:c>
      <x:c r="H98" s="2" t="str">
        <x:v>Later overlapping bill: KI-10BC240D-0020</x:v>
      </x:c>
      <x:c r="I98" s="2" t="n">
        <x:v>2</x:v>
      </x:c>
      <x:c r="J98" s="2" t="str">
        <x:v>Lodge 10 - Woodland Lodges - SA33 4LF/(untitled)(132)(1).pdf</x:v>
      </x:c>
      <x:c r="K98" s="29" t="n">
        <x:v>25.2</x:v>
      </x:c>
      <x:c r="L98" s="30" t="n">
        <x:v>260.28</x:v>
      </x:c>
      <x:c r="M98" s="30" t="n">
        <x:v>15</x:v>
      </x:c>
    </x:row>
    <x:row r="99" ht="23" customHeight="1">
      <x:c r="A99" s="2" t="str">
        <x:v>Lodge 10</x:v>
      </x:c>
      <x:c r="B99" s="2" t="str">
        <x:v>2025-11</x:v>
      </x:c>
      <x:c r="C99" s="7" t="n">
        <x:v>1027.2</x:v>
      </x:c>
      <x:c r="D99" s="8" t="d">
        <x:v>2025-11-01T00:00:00.000Z</x:v>
      </x:c>
      <x:c r="E99" s="8" t="d">
        <x:v>2025-12-01T00:00:00.000Z</x:v>
      </x:c>
      <x:c r="F99" s="8" t="d">
        <x:v>2025-12-02T00:00:00.000Z</x:v>
      </x:c>
      <x:c r="G99" s="2" t="str">
        <x:v>KI-10BC240D-0018</x:v>
      </x:c>
      <x:c r="H99" s="2" t="str">
        <x:v>Later overlapping bill: KI-10BC240D-0020 | Crosses calendar month boundary</x:v>
      </x:c>
      <x:c r="I99" s="2" t="n">
        <x:v>2</x:v>
      </x:c>
      <x:c r="J99" s="2" t="str">
        <x:v>Lodge 10 - Woodland Lodges - SA33 4LF/(untitled)(133)(1).pdf</x:v>
      </x:c>
      <x:c r="K99" s="29" t="n">
        <x:v>25.2</x:v>
      </x:c>
      <x:c r="L99" s="30" t="n">
        <x:v>258.85</x:v>
      </x:c>
      <x:c r="M99" s="30" t="n">
        <x:v>15.5</x:v>
      </x:c>
    </x:row>
    <x:row r="100" ht="23" customHeight="1">
      <x:c r="A100" s="2" t="str">
        <x:v>Lodge 09</x:v>
      </x:c>
      <x:c r="B100" s="2" t="str"/>
      <x:c r="C100" s="7"/>
      <x:c r="D100" s="8"/>
      <x:c r="E100" s="8"/>
      <x:c r="F100" s="8" t="d">
        <x:v>2026-02-19T00:00:00.000Z</x:v>
      </x:c>
      <x:c r="G100" s="2" t="str">
        <x:v>KCR-54100FB6-0004</x:v>
      </x:c>
      <x:c r="H100" s="2" t="str">
        <x:v>Credit note: monetary reversal; no kWh stated</x:v>
      </x:c>
      <x:c r="I100" s="2" t="n">
        <x:v>1</x:v>
      </x:c>
      <x:c r="J100" s="2" t="str">
        <x:v>Lodge 09 - Woodland Lodges - SA33 4LF/(untitled)(134)(1).pdf</x:v>
      </x:c>
      <x:c r="K100" s="29"/>
      <x:c r="L100" s="30"/>
      <x:c r="M100" s="30"/>
    </x:row>
    <x:row r="101" ht="23" customHeight="1">
      <x:c r="A101" s="2" t="str">
        <x:v>Lodge 09</x:v>
      </x:c>
      <x:c r="B101" s="2" t="str">
        <x:v>2026-05</x:v>
      </x:c>
      <x:c r="C101" s="7" t="n">
        <x:v>1046</x:v>
      </x:c>
      <x:c r="D101" s="8" t="d">
        <x:v>2026-05-01T00:00:00.000Z</x:v>
      </x:c>
      <x:c r="E101" s="8" t="d">
        <x:v>2026-06-02T00:00:00.000Z</x:v>
      </x:c>
      <x:c r="F101" s="8" t="d">
        <x:v>2026-06-04T00:00:00.000Z</x:v>
      </x:c>
      <x:c r="G101" s="2" t="str">
        <x:v>KI-54100FB6-0024</x:v>
      </x:c>
      <x:c r="H101" s="2" t="str">
        <x:v>No later overlapping usage period found | Crosses calendar month boundary</x:v>
      </x:c>
      <x:c r="I101" s="2" t="n">
        <x:v>2</x:v>
      </x:c>
      <x:c r="J101" s="2" t="str">
        <x:v>Lodge 09 - Woodland Lodges - SA33 4LF/(untitled)(135)(1).pdf</x:v>
      </x:c>
      <x:c r="K101" s="29" t="n">
        <x:v>25.2</x:v>
      </x:c>
      <x:c r="L101" s="30" t="n">
        <x:v>263.59</x:v>
      </x:c>
      <x:c r="M101" s="30" t="n">
        <x:v>16.5</x:v>
      </x:c>
    </x:row>
    <x:row r="102" ht="23" customHeight="1">
      <x:c r="A102" s="2" t="str">
        <x:v>Lodge 09</x:v>
      </x:c>
      <x:c r="B102" s="2" t="str">
        <x:v>2026-02</x:v>
      </x:c>
      <x:c r="C102" s="7" t="n">
        <x:v>155.55</x:v>
      </x:c>
      <x:c r="D102" s="8" t="d">
        <x:v>2026-02-01T00:00:00.000Z</x:v>
      </x:c>
      <x:c r="E102" s="8" t="d">
        <x:v>2026-02-23T00:00:00.000Z</x:v>
      </x:c>
      <x:c r="F102" s="8" t="d">
        <x:v>2026-03-03T00:00:00.000Z</x:v>
      </x:c>
      <x:c r="G102" s="2" t="str">
        <x:v>KI-54100FB6-0022</x:v>
      </x:c>
      <x:c r="H102" s="2" t="str">
        <x:v>No later overlapping usage period found</x:v>
      </x:c>
      <x:c r="I102" s="2" t="n">
        <x:v>2</x:v>
      </x:c>
      <x:c r="J102" s="2" t="str">
        <x:v>Lodge 09 - Woodland Lodges - SA33 4LF/(untitled)(136)(1).pdf</x:v>
      </x:c>
      <x:c r="K102" s="29" t="n">
        <x:v>25.2</x:v>
      </x:c>
      <x:c r="L102" s="30" t="n">
        <x:v>39.2</x:v>
      </x:c>
      <x:c r="M102" s="30" t="n">
        <x:v>11.5</x:v>
      </x:c>
    </x:row>
    <x:row r="103" ht="23" customHeight="1">
      <x:c r="A103" s="2" t="str">
        <x:v>Lodge 09</x:v>
      </x:c>
      <x:c r="B103" s="2" t="str">
        <x:v>2026-03</x:v>
      </x:c>
      <x:c r="C103" s="7" t="n">
        <x:v>1403.02</x:v>
      </x:c>
      <x:c r="D103" s="8" t="d">
        <x:v>2026-02-24T00:00:00.000Z</x:v>
      </x:c>
      <x:c r="E103" s="8" t="d">
        <x:v>2026-03-31T00:00:00.000Z</x:v>
      </x:c>
      <x:c r="F103" s="8" t="d">
        <x:v>2026-05-06T00:00:00.000Z</x:v>
      </x:c>
      <x:c r="G103" s="2" t="str">
        <x:v>KI-54100FB6-0023</x:v>
      </x:c>
      <x:c r="H103" s="2" t="str">
        <x:v>No later overlapping usage period found | Crosses calendar month boundary</x:v>
      </x:c>
      <x:c r="I103" s="2" t="n">
        <x:v>2</x:v>
      </x:c>
      <x:c r="J103" s="2" t="str">
        <x:v>Lodge 09 - Woodland Lodges - SA33 4LF/(untitled)(137)(1).pdf</x:v>
      </x:c>
      <x:c r="K103" s="29" t="n">
        <x:v>25.2</x:v>
      </x:c>
      <x:c r="L103" s="30" t="n">
        <x:v>353.56</x:v>
      </x:c>
      <x:c r="M103" s="30" t="n">
        <x:v>18</x:v>
      </x:c>
    </x:row>
    <x:row r="104" ht="23" customHeight="1">
      <x:c r="A104" s="2" t="str">
        <x:v>Lodge 09</x:v>
      </x:c>
      <x:c r="B104" s="2" t="str">
        <x:v>2026-04</x:v>
      </x:c>
      <x:c r="C104" s="7" t="n">
        <x:v>834.98</x:v>
      </x:c>
      <x:c r="D104" s="8" t="d">
        <x:v>2026-04-01T00:00:00.000Z</x:v>
      </x:c>
      <x:c r="E104" s="8" t="d">
        <x:v>2026-04-30T00:00:00.000Z</x:v>
      </x:c>
      <x:c r="F104" s="8" t="d">
        <x:v>2026-05-06T00:00:00.000Z</x:v>
      </x:c>
      <x:c r="G104" s="2" t="str">
        <x:v>KI-54100FB6-0023</x:v>
      </x:c>
      <x:c r="H104" s="2" t="str">
        <x:v>No later overlapping usage period found</x:v>
      </x:c>
      <x:c r="I104" s="2" t="n">
        <x:v>2</x:v>
      </x:c>
      <x:c r="J104" s="2" t="str">
        <x:v>Lodge 09 - Woodland Lodges - SA33 4LF/(untitled)(137)(1).pdf</x:v>
      </x:c>
      <x:c r="K104" s="29" t="n">
        <x:v>25.2</x:v>
      </x:c>
      <x:c r="L104" s="30" t="n">
        <x:v>210.42</x:v>
      </x:c>
      <x:c r="M104" s="30" t="n">
        <x:v>15</x:v>
      </x:c>
    </x:row>
    <x:row r="105" ht="23" customHeight="1">
      <x:c r="A105" s="2" t="str">
        <x:v>Lodge 09</x:v>
      </x:c>
      <x:c r="B105" s="2" t="str">
        <x:v>2026-08</x:v>
      </x:c>
      <x:c r="C105" s="7" t="n">
        <x:v>269.95</x:v>
      </x:c>
      <x:c r="D105" s="8" t="d">
        <x:v>2026-08-01T00:00:00.000Z</x:v>
      </x:c>
      <x:c r="E105" s="8" t="d">
        <x:v>2026-08-31T00:00:00.000Z</x:v>
      </x:c>
      <x:c r="F105" s="8" t="d">
        <x:v>2026-09-02T00:00:00.000Z</x:v>
      </x:c>
      <x:c r="G105" s="2" t="str">
        <x:v>KI-54100FB6-0027</x:v>
      </x:c>
      <x:c r="H105" s="2" t="str">
        <x:v>No later overlapping usage period found</x:v>
      </x:c>
      <x:c r="I105" s="2" t="n">
        <x:v>2</x:v>
      </x:c>
      <x:c r="J105" s="2" t="str">
        <x:v>Lodge 09 - Woodland Lodges - SA33 4LF/(untitled)(138)(1).pdf</x:v>
      </x:c>
      <x:c r="K105" s="29" t="n">
        <x:v>25.2</x:v>
      </x:c>
      <x:c r="L105" s="30" t="n">
        <x:v>68.03</x:v>
      </x:c>
      <x:c r="M105" s="30" t="n">
        <x:v>15.5</x:v>
      </x:c>
    </x:row>
    <x:row r="106" ht="23" customHeight="1">
      <x:c r="A106" s="2" t="str">
        <x:v>Lodge 09</x:v>
      </x:c>
      <x:c r="B106" s="2" t="str">
        <x:v>2026-09</x:v>
      </x:c>
      <x:c r="C106" s="7" t="n">
        <x:v>681.4</x:v>
      </x:c>
      <x:c r="D106" s="8" t="d">
        <x:v>2026-09-01T00:00:00.000Z</x:v>
      </x:c>
      <x:c r="E106" s="8" t="d">
        <x:v>2026-09-30T00:00:00.000Z</x:v>
      </x:c>
      <x:c r="F106" s="8" t="d">
        <x:v>2026-10-06T00:00:00.000Z</x:v>
      </x:c>
      <x:c r="G106" s="2" t="str">
        <x:v>KI-54100FB6-0028</x:v>
      </x:c>
      <x:c r="H106" s="2" t="str">
        <x:v>No later overlapping usage period found</x:v>
      </x:c>
      <x:c r="I106" s="2" t="n">
        <x:v>2</x:v>
      </x:c>
      <x:c r="J106" s="2" t="str">
        <x:v>Lodge 09 - Woodland Lodges - SA33 4LF/(untitled)(139)(1).pdf</x:v>
      </x:c>
      <x:c r="K106" s="29" t="n">
        <x:v>25.2</x:v>
      </x:c>
      <x:c r="L106" s="30" t="n">
        <x:v>171.71</x:v>
      </x:c>
      <x:c r="M106" s="30" t="n">
        <x:v>15</x:v>
      </x:c>
    </x:row>
    <x:row r="107" ht="23" customHeight="1">
      <x:c r="A107" s="2" t="str">
        <x:v>Lodge 10</x:v>
      </x:c>
      <x:c r="B107" s="2" t="str">
        <x:v>2025-10</x:v>
      </x:c>
      <x:c r="C107" s="7" t="n">
        <x:v>312.53</x:v>
      </x:c>
      <x:c r="D107" s="8" t="d">
        <x:v>2025-10-01T00:00:00.000Z</x:v>
      </x:c>
      <x:c r="E107" s="8" t="d">
        <x:v>2025-10-31T00:00:00.000Z</x:v>
      </x:c>
      <x:c r="F107" s="8" t="d">
        <x:v>2025-11-06T00:00:00.000Z</x:v>
      </x:c>
      <x:c r="G107" s="2" t="str">
        <x:v>KI-10BC240D-0017</x:v>
      </x:c>
      <x:c r="H107" s="2" t="str">
        <x:v>Later overlapping bill: KI-10BC240D-0020</x:v>
      </x:c>
      <x:c r="I107" s="2" t="n">
        <x:v>2</x:v>
      </x:c>
      <x:c r="J107" s="2" t="str">
        <x:v>Lodge 10 - Woodland Lodges - SA33 4LF/(untitled)(140)(1).pdf</x:v>
      </x:c>
      <x:c r="K107" s="29" t="n">
        <x:v>25.2</x:v>
      </x:c>
      <x:c r="L107" s="30" t="n">
        <x:v>78.75</x:v>
      </x:c>
      <x:c r="M107" s="30" t="n">
        <x:v>15.5</x:v>
      </x:c>
    </x:row>
    <x:row r="108" ht="23" customHeight="1">
      <x:c r="A108" s="2" t="str">
        <x:v>Lodge 09</x:v>
      </x:c>
      <x:c r="B108" s="2" t="str">
        <x:v>2026-06</x:v>
      </x:c>
      <x:c r="C108" s="7" t="n">
        <x:v>658.34</x:v>
      </x:c>
      <x:c r="D108" s="8" t="d">
        <x:v>2026-06-03T00:00:00.000Z</x:v>
      </x:c>
      <x:c r="E108" s="8" t="d">
        <x:v>2026-06-30T00:00:00.000Z</x:v>
      </x:c>
      <x:c r="F108" s="8" t="d">
        <x:v>2026-07-06T00:00:00.000Z</x:v>
      </x:c>
      <x:c r="G108" s="2" t="str">
        <x:v>KI-54100FB6-0025</x:v>
      </x:c>
      <x:c r="H108" s="2" t="str">
        <x:v>No later overlapping usage period found</x:v>
      </x:c>
      <x:c r="I108" s="2" t="n">
        <x:v>2</x:v>
      </x:c>
      <x:c r="J108" s="2" t="str">
        <x:v>Lodge 09 - Woodland Lodges - SA33 4LF/(untitled)(141)(1).pdf</x:v>
      </x:c>
      <x:c r="K108" s="29" t="n">
        <x:v>25.2</x:v>
      </x:c>
      <x:c r="L108" s="30" t="n">
        <x:v>165.9</x:v>
      </x:c>
      <x:c r="M108" s="30" t="n">
        <x:v>14</x:v>
      </x:c>
    </x:row>
    <x:row r="109" ht="23" customHeight="1">
      <x:c r="A109" s="2" t="str">
        <x:v>Lodge 09</x:v>
      </x:c>
      <x:c r="B109" s="2" t="str">
        <x:v>2026-07</x:v>
      </x:c>
      <x:c r="C109" s="7" t="n">
        <x:v>725.71</x:v>
      </x:c>
      <x:c r="D109" s="8" t="d">
        <x:v>2026-07-01T00:00:00.000Z</x:v>
      </x:c>
      <x:c r="E109" s="8" t="d">
        <x:v>2026-07-31T00:00:00.000Z</x:v>
      </x:c>
      <x:c r="F109" s="8" t="d">
        <x:v>2026-08-06T00:00:00.000Z</x:v>
      </x:c>
      <x:c r="G109" s="2" t="str">
        <x:v>KI-54100FB6-0026</x:v>
      </x:c>
      <x:c r="H109" s="2" t="str">
        <x:v>No later overlapping usage period found</x:v>
      </x:c>
      <x:c r="I109" s="2" t="n">
        <x:v>2</x:v>
      </x:c>
      <x:c r="J109" s="2" t="str">
        <x:v>Lodge 09 - Woodland Lodges - SA33 4LF/(untitled)(142)(1).pdf</x:v>
      </x:c>
      <x:c r="K109" s="29" t="n">
        <x:v>25.2</x:v>
      </x:c>
      <x:c r="L109" s="30" t="n">
        <x:v>182.88</x:v>
      </x:c>
      <x:c r="M109" s="30" t="n">
        <x:v>15.5</x:v>
      </x:c>
    </x:row>
    <x:row r="110" ht="23" customHeight="1">
      <x:c r="A110" s="2" t="str">
        <x:v>Lodge 09</x:v>
      </x:c>
      <x:c r="B110" s="2" t="str"/>
      <x:c r="C110" s="7" t="n">
        <x:v>944.45</x:v>
      </x:c>
      <x:c r="D110" s="8" t="d">
        <x:v>2025-12-02T00:00:00.000Z</x:v>
      </x:c>
      <x:c r="E110" s="8" t="d">
        <x:v>2026-01-31T00:00:00.000Z</x:v>
      </x:c>
      <x:c r="F110" s="8" t="d">
        <x:v>2026-02-19T00:00:00.000Z</x:v>
      </x:c>
      <x:c r="G110" s="2" t="str">
        <x:v>KI-54100FB6-0021</x:v>
      </x:c>
      <x:c r="H110" s="2" t="str">
        <x:v>Multi-month: excluded from monthly totals. No later overlapping usage period found | Crosses calendar month boundary</x:v>
      </x:c>
      <x:c r="I110" s="2" t="n">
        <x:v>2</x:v>
      </x:c>
      <x:c r="J110" s="2" t="str">
        <x:v>Lodge 09 - Woodland Lodges - SA33 4LF/(untitled)(143)(1).pdf</x:v>
      </x:c>
      <x:c r="K110" s="29" t="n">
        <x:v>25.2</x:v>
      </x:c>
      <x:c r="L110" s="30" t="n">
        <x:v>238</x:v>
      </x:c>
      <x:c r="M110" s="30" t="n">
        <x:v>30.5</x:v>
      </x:c>
    </x:row>
    <x:row r="111" ht="23" customHeight="1">
      <x:c r="A111" s="2" t="str">
        <x:v>Lodge 09</x:v>
      </x:c>
      <x:c r="B111" s="2" t="str">
        <x:v>2025-12</x:v>
      </x:c>
      <x:c r="C111" s="7" t="n">
        <x:v>1155.03</x:v>
      </x:c>
      <x:c r="D111" s="8" t="d">
        <x:v>2025-12-02T00:00:00.000Z</x:v>
      </x:c>
      <x:c r="E111" s="8" t="d">
        <x:v>2025-12-31T00:00:00.000Z</x:v>
      </x:c>
      <x:c r="F111" s="8" t="d">
        <x:v>2026-01-07T00:00:00.000Z</x:v>
      </x:c>
      <x:c r="G111" s="2" t="str">
        <x:v>KI-54100FB6-0020</x:v>
      </x:c>
      <x:c r="H111" s="2" t="str">
        <x:v>Later overlapping bill: KI-54100FB6-0021</x:v>
      </x:c>
      <x:c r="I111" s="2" t="n">
        <x:v>2</x:v>
      </x:c>
      <x:c r="J111" s="2" t="str">
        <x:v>Lodge 09 - Woodland Lodges - SA33 4LF/(untitled)(144)(1).pdf</x:v>
      </x:c>
      <x:c r="K111" s="29" t="n">
        <x:v>25.2</x:v>
      </x:c>
      <x:c r="L111" s="30" t="n">
        <x:v>291.07</x:v>
      </x:c>
      <x:c r="M111" s="30" t="n">
        <x:v>15</x:v>
      </x:c>
    </x:row>
    <x:row r="112" ht="23" customHeight="1">
      <x:c r="A112" s="2" t="str">
        <x:v>Lodge 09</x:v>
      </x:c>
      <x:c r="B112" s="2" t="str">
        <x:v>2025-11</x:v>
      </x:c>
      <x:c r="C112" s="7" t="n">
        <x:v>1969.26</x:v>
      </x:c>
      <x:c r="D112" s="8" t="d">
        <x:v>2025-11-01T00:00:00.000Z</x:v>
      </x:c>
      <x:c r="E112" s="8" t="d">
        <x:v>2025-12-01T00:00:00.000Z</x:v>
      </x:c>
      <x:c r="F112" s="8" t="d">
        <x:v>2025-12-02T00:00:00.000Z</x:v>
      </x:c>
      <x:c r="G112" s="2" t="str">
        <x:v>KI-54100FB6-0019</x:v>
      </x:c>
      <x:c r="H112" s="2" t="str">
        <x:v>No later overlapping usage period found | Crosses calendar month boundary</x:v>
      </x:c>
      <x:c r="I112" s="2" t="n">
        <x:v>2</x:v>
      </x:c>
      <x:c r="J112" s="2" t="str">
        <x:v>Lodge 09 - Woodland Lodges - SA33 4LF/(untitled)(145)(1).pdf</x:v>
      </x:c>
      <x:c r="K112" s="29" t="n">
        <x:v>25.2</x:v>
      </x:c>
      <x:c r="L112" s="30" t="n">
        <x:v>496.25</x:v>
      </x:c>
      <x:c r="M112" s="30" t="n">
        <x:v>15.5</x:v>
      </x:c>
    </x:row>
    <x:row r="113" ht="23" customHeight="1">
      <x:c r="A113" s="2" t="str">
        <x:v>Lodge 09</x:v>
      </x:c>
      <x:c r="B113" s="2" t="str">
        <x:v>2025-10</x:v>
      </x:c>
      <x:c r="C113" s="7" t="n">
        <x:v>2299.45</x:v>
      </x:c>
      <x:c r="D113" s="8" t="d">
        <x:v>2025-10-01T00:00:00.000Z</x:v>
      </x:c>
      <x:c r="E113" s="8" t="d">
        <x:v>2025-10-31T00:00:00.000Z</x:v>
      </x:c>
      <x:c r="F113" s="8" t="d">
        <x:v>2025-11-06T00:00:00.000Z</x:v>
      </x:c>
      <x:c r="G113" s="2" t="str">
        <x:v>KI-54100FB6-0018</x:v>
      </x:c>
      <x:c r="H113" s="2" t="str">
        <x:v>No later overlapping usage period found</x:v>
      </x:c>
      <x:c r="I113" s="2" t="n">
        <x:v>2</x:v>
      </x:c>
      <x:c r="J113" s="2" t="str">
        <x:v>Lodge 09 - Woodland Lodges - SA33 4LF/(untitled)(146)(1).pdf</x:v>
      </x:c>
      <x:c r="K113" s="29" t="n">
        <x:v>25.2</x:v>
      </x:c>
      <x:c r="L113" s="30" t="n">
        <x:v>579.46</x:v>
      </x:c>
      <x:c r="M113" s="30" t="n">
        <x:v>15.5</x:v>
      </x:c>
    </x:row>
    <x:row r="114" ht="23" customHeight="1">
      <x:c r="A114" s="2" t="str">
        <x:v>Lodge 08</x:v>
      </x:c>
      <x:c r="B114" s="2" t="str">
        <x:v>2026-09</x:v>
      </x:c>
      <x:c r="C114" s="7" t="n">
        <x:v>633.7</x:v>
      </x:c>
      <x:c r="D114" s="8" t="d">
        <x:v>2026-09-01T00:00:00.000Z</x:v>
      </x:c>
      <x:c r="E114" s="8" t="d">
        <x:v>2026-09-30T00:00:00.000Z</x:v>
      </x:c>
      <x:c r="F114" s="8" t="d">
        <x:v>2026-10-06T00:00:00.000Z</x:v>
      </x:c>
      <x:c r="G114" s="2" t="str">
        <x:v>KI-E3B6A56C-0026</x:v>
      </x:c>
      <x:c r="H114" s="2" t="str">
        <x:v>No later overlapping usage period found</x:v>
      </x:c>
      <x:c r="I114" s="2" t="n">
        <x:v>2</x:v>
      </x:c>
      <x:c r="J114" s="2" t="str">
        <x:v>Lodge 08 - Woodland Lodges - SA33 4LF/(untitled)(147)(1).pdf</x:v>
      </x:c>
      <x:c r="K114" s="29" t="n">
        <x:v>25.2</x:v>
      </x:c>
      <x:c r="L114" s="30" t="n">
        <x:v>159.69</x:v>
      </x:c>
      <x:c r="M114" s="30" t="n">
        <x:v>15</x:v>
      </x:c>
    </x:row>
    <x:row r="115" ht="23" customHeight="1">
      <x:c r="A115" s="2" t="str">
        <x:v>Lodge 08</x:v>
      </x:c>
      <x:c r="B115" s="2" t="str">
        <x:v>2026-08</x:v>
      </x:c>
      <x:c r="C115" s="7" t="n">
        <x:v>529.93</x:v>
      </x:c>
      <x:c r="D115" s="8" t="d">
        <x:v>2026-08-01T00:00:00.000Z</x:v>
      </x:c>
      <x:c r="E115" s="8" t="d">
        <x:v>2026-08-31T00:00:00.000Z</x:v>
      </x:c>
      <x:c r="F115" s="8" t="d">
        <x:v>2026-09-02T00:00:00.000Z</x:v>
      </x:c>
      <x:c r="G115" s="2" t="str">
        <x:v>KI-E3B6A56C-0025</x:v>
      </x:c>
      <x:c r="H115" s="2" t="str">
        <x:v>No later overlapping usage period found</x:v>
      </x:c>
      <x:c r="I115" s="2" t="n">
        <x:v>2</x:v>
      </x:c>
      <x:c r="J115" s="2" t="str">
        <x:v>Lodge 08 - Woodland Lodges - SA33 4LF/(untitled)(148)(1).pdf</x:v>
      </x:c>
      <x:c r="K115" s="29" t="n">
        <x:v>25.2</x:v>
      </x:c>
      <x:c r="L115" s="30" t="n">
        <x:v>133.54</x:v>
      </x:c>
      <x:c r="M115" s="30" t="n">
        <x:v>15.5</x:v>
      </x:c>
    </x:row>
    <x:row r="116" ht="23" customHeight="1">
      <x:c r="A116" s="2" t="str">
        <x:v>Lodge 17</x:v>
      </x:c>
      <x:c r="B116" s="2" t="str">
        <x:v>2026-06</x:v>
      </x:c>
      <x:c r="C116" s="7" t="n">
        <x:v>1715.64</x:v>
      </x:c>
      <x:c r="D116" s="8" t="d">
        <x:v>2026-06-03T00:00:00.000Z</x:v>
      </x:c>
      <x:c r="E116" s="8" t="d">
        <x:v>2026-06-30T00:00:00.000Z</x:v>
      </x:c>
      <x:c r="F116" s="8" t="d">
        <x:v>2026-07-06T00:00:00.000Z</x:v>
      </x:c>
      <x:c r="G116" s="2" t="str">
        <x:v>KI-8C038400-0026</x:v>
      </x:c>
      <x:c r="H116" s="2" t="str">
        <x:v>No later overlapping usage period found</x:v>
      </x:c>
      <x:c r="I116" s="2" t="n">
        <x:v>2</x:v>
      </x:c>
      <x:c r="J116" s="2" t="str">
        <x:v>Lodge 17 - Woodland Lodges - SA33 4LF/(untitled)(69).pdf</x:v>
      </x:c>
      <x:c r="K116" s="29" t="n">
        <x:v>25.2</x:v>
      </x:c>
      <x:c r="L116" s="30" t="n">
        <x:v>432.34</x:v>
      </x:c>
      <x:c r="M116" s="30" t="n">
        <x:v>14</x:v>
      </x:c>
    </x:row>
    <x:row r="117" ht="23" customHeight="1">
      <x:c r="A117" s="2" t="str">
        <x:v>Lodge 16</x:v>
      </x:c>
      <x:c r="B117" s="2" t="str">
        <x:v>2026-08</x:v>
      </x:c>
      <x:c r="C117" s="7" t="n">
        <x:v>174.35</x:v>
      </x:c>
      <x:c r="D117" s="8" t="d">
        <x:v>2026-08-01T00:00:00.000Z</x:v>
      </x:c>
      <x:c r="E117" s="8" t="d">
        <x:v>2026-08-31T00:00:00.000Z</x:v>
      </x:c>
      <x:c r="F117" s="8" t="d">
        <x:v>2026-09-02T00:00:00.000Z</x:v>
      </x:c>
      <x:c r="G117" s="2" t="str">
        <x:v>KI-BF3866CF-0026</x:v>
      </x:c>
      <x:c r="H117" s="2" t="str">
        <x:v>No later overlapping usage period found</x:v>
      </x:c>
      <x:c r="I117" s="2" t="n">
        <x:v>2</x:v>
      </x:c>
      <x:c r="J117" s="2" t="str">
        <x:v>Lodge 16 - Woodland Lodges - SA33 4LF/(untitled)(78).pdf</x:v>
      </x:c>
      <x:c r="K117" s="29" t="n">
        <x:v>25.2</x:v>
      </x:c>
      <x:c r="L117" s="30" t="n">
        <x:v>43.94</x:v>
      </x:c>
      <x:c r="M117" s="30" t="n">
        <x:v>15.5</x:v>
      </x:c>
    </x:row>
    <x:row r="118" ht="23" customHeight="1">
      <x:c r="A118" s="2" t="str">
        <x:v>Lodge 16</x:v>
      </x:c>
      <x:c r="B118" s="2" t="str">
        <x:v>2026-05</x:v>
      </x:c>
      <x:c r="C118" s="7" t="n">
        <x:v>892</x:v>
      </x:c>
      <x:c r="D118" s="8" t="d">
        <x:v>2026-05-01T00:00:00.000Z</x:v>
      </x:c>
      <x:c r="E118" s="8" t="d">
        <x:v>2026-06-02T00:00:00.000Z</x:v>
      </x:c>
      <x:c r="F118" s="8" t="d">
        <x:v>2026-06-04T00:00:00.000Z</x:v>
      </x:c>
      <x:c r="G118" s="2" t="str">
        <x:v>KI-BF3866CF-0023</x:v>
      </x:c>
      <x:c r="H118" s="2" t="str">
        <x:v>No later overlapping usage period found | Crosses calendar month boundary</x:v>
      </x:c>
      <x:c r="I118" s="2" t="n">
        <x:v>2</x:v>
      </x:c>
      <x:c r="J118" s="2" t="str">
        <x:v>Lodge 16 - Woodland Lodges - SA33 4LF/(untitled)(81).pdf</x:v>
      </x:c>
      <x:c r="K118" s="29" t="n">
        <x:v>25.2</x:v>
      </x:c>
      <x:c r="L118" s="30" t="n">
        <x:v>224.78</x:v>
      </x:c>
      <x:c r="M118" s="30" t="n">
        <x:v>16.5</x:v>
      </x:c>
    </x:row>
    <x:row r="119" ht="23" customHeight="1">
      <x:c r="A119" s="2" t="str">
        <x:v>Lodge 16</x:v>
      </x:c>
      <x:c r="B119" s="2" t="str">
        <x:v>2026-02</x:v>
      </x:c>
      <x:c r="C119" s="7" t="n">
        <x:v>1611.67</x:v>
      </x:c>
      <x:c r="D119" s="8" t="d">
        <x:v>2026-02-01T00:00:00.000Z</x:v>
      </x:c>
      <x:c r="E119" s="8" t="d">
        <x:v>2026-03-01T00:00:00.000Z</x:v>
      </x:c>
      <x:c r="F119" s="8" t="d">
        <x:v>2026-03-03T00:00:00.000Z</x:v>
      </x:c>
      <x:c r="G119" s="2" t="str">
        <x:v>KI-BF3866CF-0021</x:v>
      </x:c>
      <x:c r="H119" s="2" t="str">
        <x:v>No later overlapping usage period found | Crosses calendar month boundary</x:v>
      </x:c>
      <x:c r="I119" s="2" t="n">
        <x:v>2</x:v>
      </x:c>
      <x:c r="J119" s="2" t="str">
        <x:v>Lodge 16 - Woodland Lodges - SA33 4LF/(untitled)(83).pdf</x:v>
      </x:c>
      <x:c r="K119" s="29" t="n">
        <x:v>25.2</x:v>
      </x:c>
      <x:c r="L119" s="30" t="n">
        <x:v>406.14</x:v>
      </x:c>
      <x:c r="M119" s="30" t="n">
        <x:v>14.5</x:v>
      </x:c>
    </x:row>
    <x:row r="120" ht="23" customHeight="1">
      <x:c r="A120" s="2" t="str">
        <x:v>Lodge 16</x:v>
      </x:c>
      <x:c r="B120" s="2" t="str">
        <x:v>2026-01</x:v>
      </x:c>
      <x:c r="C120" s="7" t="n">
        <x:v>1517.78</x:v>
      </x:c>
      <x:c r="D120" s="8" t="d">
        <x:v>2026-01-01T00:00:00.000Z</x:v>
      </x:c>
      <x:c r="E120" s="8" t="d">
        <x:v>2026-01-31T00:00:00.000Z</x:v>
      </x:c>
      <x:c r="F120" s="8" t="d">
        <x:v>2026-02-09T00:00:00.000Z</x:v>
      </x:c>
      <x:c r="G120" s="2" t="str">
        <x:v>KI-BF3866CF-0020</x:v>
      </x:c>
      <x:c r="H120" s="2" t="str">
        <x:v>No later overlapping usage period found</x:v>
      </x:c>
      <x:c r="I120" s="2" t="n">
        <x:v>2</x:v>
      </x:c>
      <x:c r="J120" s="2" t="str">
        <x:v>Lodge 16 - Woodland Lodges - SA33 4LF/(untitled)(84).pdf</x:v>
      </x:c>
      <x:c r="K120" s="29" t="n">
        <x:v>25.2</x:v>
      </x:c>
      <x:c r="L120" s="30" t="n">
        <x:v>382.48</x:v>
      </x:c>
      <x:c r="M120" s="30" t="n">
        <x:v>15.5</x:v>
      </x:c>
    </x:row>
    <x:row r="121" ht="23" customHeight="1">
      <x:c r="A121" s="2" t="str">
        <x:v>Lodge 16</x:v>
      </x:c>
      <x:c r="B121" s="2" t="str">
        <x:v>2025-10</x:v>
      </x:c>
      <x:c r="C121" s="7" t="n">
        <x:v>758.3</x:v>
      </x:c>
      <x:c r="D121" s="8" t="d">
        <x:v>2025-10-01T00:00:00.000Z</x:v>
      </x:c>
      <x:c r="E121" s="8" t="d">
        <x:v>2025-10-31T00:00:00.000Z</x:v>
      </x:c>
      <x:c r="F121" s="8" t="d">
        <x:v>2025-11-06T00:00:00.000Z</x:v>
      </x:c>
      <x:c r="G121" s="2" t="str">
        <x:v>KI-BF3866CF-0017</x:v>
      </x:c>
      <x:c r="H121" s="2" t="str">
        <x:v>No later overlapping usage period found</x:v>
      </x:c>
      <x:c r="I121" s="2" t="n">
        <x:v>2</x:v>
      </x:c>
      <x:c r="J121" s="2" t="str">
        <x:v>Lodge 16 - Woodland Lodges - SA33 4LF/(untitled)(87).pdf</x:v>
      </x:c>
      <x:c r="K121" s="29" t="n">
        <x:v>25.2</x:v>
      </x:c>
      <x:c r="L121" s="30" t="n">
        <x:v>191.09</x:v>
      </x:c>
      <x:c r="M121" s="30" t="n">
        <x:v>15.5</x:v>
      </x:c>
    </x:row>
    <x:row r="122" ht="23" customHeight="1">
      <x:c r="A122" s="2" t="str">
        <x:v>Lodge 14</x:v>
      </x:c>
      <x:c r="B122" s="2" t="str">
        <x:v>2026-09</x:v>
      </x:c>
      <x:c r="C122" s="7" t="n">
        <x:v>809.52</x:v>
      </x:c>
      <x:c r="D122" s="8" t="d">
        <x:v>2026-09-01T00:00:00.000Z</x:v>
      </x:c>
      <x:c r="E122" s="8" t="d">
        <x:v>2026-09-30T00:00:00.000Z</x:v>
      </x:c>
      <x:c r="F122" s="8" t="d">
        <x:v>2026-10-06T00:00:00.000Z</x:v>
      </x:c>
      <x:c r="G122" s="2" t="str">
        <x:v>KI-1792364D-0028</x:v>
      </x:c>
      <x:c r="H122" s="2" t="str">
        <x:v>No later overlapping usage period found</x:v>
      </x:c>
      <x:c r="I122" s="2" t="n">
        <x:v>2</x:v>
      </x:c>
      <x:c r="J122" s="2" t="str">
        <x:v>Lodge 14 - Woodland Lodges - SA33 4LF/(untitled)(88).pdf</x:v>
      </x:c>
      <x:c r="K122" s="29" t="n">
        <x:v>25.2</x:v>
      </x:c>
      <x:c r="L122" s="30" t="n">
        <x:v>204</x:v>
      </x:c>
      <x:c r="M122" s="30" t="n">
        <x:v>15</x:v>
      </x:c>
    </x:row>
    <x:row r="123" ht="23" customHeight="1">
      <x:c r="A123" s="2" t="str">
        <x:v>Lodge 14</x:v>
      </x:c>
      <x:c r="B123" s="2" t="str">
        <x:v>2026-08</x:v>
      </x:c>
      <x:c r="C123" s="7" t="n">
        <x:v>465.69</x:v>
      </x:c>
      <x:c r="D123" s="8" t="d">
        <x:v>2026-08-01T00:00:00.000Z</x:v>
      </x:c>
      <x:c r="E123" s="8" t="d">
        <x:v>2026-08-31T00:00:00.000Z</x:v>
      </x:c>
      <x:c r="F123" s="8" t="d">
        <x:v>2026-09-02T00:00:00.000Z</x:v>
      </x:c>
      <x:c r="G123" s="2" t="str">
        <x:v>KI-1792364D-0027</x:v>
      </x:c>
      <x:c r="H123" s="2" t="str">
        <x:v>No later overlapping usage period found</x:v>
      </x:c>
      <x:c r="I123" s="2" t="n">
        <x:v>2</x:v>
      </x:c>
      <x:c r="J123" s="2" t="str">
        <x:v>Lodge 14 - Woodland Lodges - SA33 4LF/(untitled)(89).pdf</x:v>
      </x:c>
      <x:c r="K123" s="29" t="n">
        <x:v>25.2</x:v>
      </x:c>
      <x:c r="L123" s="30" t="n">
        <x:v>117.35</x:v>
      </x:c>
      <x:c r="M123" s="30" t="n">
        <x:v>15.5</x:v>
      </x:c>
    </x:row>
    <x:row r="124" ht="23" customHeight="1">
      <x:c r="A124" s="2" t="str">
        <x:v>Lodge 14</x:v>
      </x:c>
      <x:c r="B124" s="2" t="str">
        <x:v>2026-05</x:v>
      </x:c>
      <x:c r="C124" s="7" t="n">
        <x:v>910</x:v>
      </x:c>
      <x:c r="D124" s="8" t="d">
        <x:v>2026-05-01T00:00:00.000Z</x:v>
      </x:c>
      <x:c r="E124" s="8" t="d">
        <x:v>2026-06-02T00:00:00.000Z</x:v>
      </x:c>
      <x:c r="F124" s="8" t="d">
        <x:v>2026-06-04T00:00:00.000Z</x:v>
      </x:c>
      <x:c r="G124" s="2" t="str">
        <x:v>KI-1792364D-0024</x:v>
      </x:c>
      <x:c r="H124" s="2" t="str">
        <x:v>No later overlapping usage period found | Crosses calendar month boundary</x:v>
      </x:c>
      <x:c r="I124" s="2" t="n">
        <x:v>2</x:v>
      </x:c>
      <x:c r="J124" s="2" t="str">
        <x:v>Lodge 14 - Woodland Lodges - SA33 4LF/(untitled)(92).pdf</x:v>
      </x:c>
      <x:c r="K124" s="29" t="n">
        <x:v>25.2</x:v>
      </x:c>
      <x:c r="L124" s="30" t="n">
        <x:v>229.32</x:v>
      </x:c>
      <x:c r="M124" s="30" t="n">
        <x:v>16.5</x:v>
      </x:c>
    </x:row>
    <x:row r="125" ht="23" customHeight="1">
      <x:c r="A125" s="2" t="str">
        <x:v>Lodge 14</x:v>
      </x:c>
      <x:c r="B125" s="2" t="str">
        <x:v>2026-04</x:v>
      </x:c>
      <x:c r="C125" s="7" t="n">
        <x:v>597.34</x:v>
      </x:c>
      <x:c r="D125" s="8" t="d">
        <x:v>2026-04-01T00:00:00.000Z</x:v>
      </x:c>
      <x:c r="E125" s="8" t="d">
        <x:v>2026-04-30T00:00:00.000Z</x:v>
      </x:c>
      <x:c r="F125" s="8" t="d">
        <x:v>2026-05-05T00:00:00.000Z</x:v>
      </x:c>
      <x:c r="G125" s="2" t="str">
        <x:v>KI-1792364D-0023</x:v>
      </x:c>
      <x:c r="H125" s="2" t="str">
        <x:v>No later overlapping usage period found</x:v>
      </x:c>
      <x:c r="I125" s="2" t="n">
        <x:v>2</x:v>
      </x:c>
      <x:c r="J125" s="2" t="str">
        <x:v>Lodge 14 - Woodland Lodges - SA33 4LF/(untitled)(93).pdf</x:v>
      </x:c>
      <x:c r="K125" s="29" t="n">
        <x:v>25.2</x:v>
      </x:c>
      <x:c r="L125" s="30" t="n">
        <x:v>150.53</x:v>
      </x:c>
      <x:c r="M125" s="30" t="n">
        <x:v>15</x:v>
      </x:c>
    </x:row>
    <x:row r="126" ht="23" customHeight="1">
      <x:c r="A126" s="2" t="str">
        <x:v>Lodge 14</x:v>
      </x:c>
      <x:c r="B126" s="2" t="str">
        <x:v>2026-03</x:v>
      </x:c>
      <x:c r="C126" s="7" t="n">
        <x:v>989.66</x:v>
      </x:c>
      <x:c r="D126" s="8" t="d">
        <x:v>2026-03-02T00:00:00.000Z</x:v>
      </x:c>
      <x:c r="E126" s="8" t="d">
        <x:v>2026-03-31T00:00:00.000Z</x:v>
      </x:c>
      <x:c r="F126" s="8" t="d">
        <x:v>2026-05-05T00:00:00.000Z</x:v>
      </x:c>
      <x:c r="G126" s="2" t="str">
        <x:v>KI-1792364D-0023</x:v>
      </x:c>
      <x:c r="H126" s="2" t="str">
        <x:v>No later overlapping usage period found</x:v>
      </x:c>
      <x:c r="I126" s="2" t="n">
        <x:v>2</x:v>
      </x:c>
      <x:c r="J126" s="2" t="str">
        <x:v>Lodge 14 - Woodland Lodges - SA33 4LF/(untitled)(93).pdf</x:v>
      </x:c>
      <x:c r="K126" s="29" t="n">
        <x:v>25.2</x:v>
      </x:c>
      <x:c r="L126" s="30" t="n">
        <x:v>249.39</x:v>
      </x:c>
      <x:c r="M126" s="30" t="n">
        <x:v>15</x:v>
      </x:c>
    </x:row>
    <x:row r="127" ht="23" customHeight="1">
      <x:c r="A127" s="2" t="str">
        <x:v>Lodge 14</x:v>
      </x:c>
      <x:c r="B127" s="2" t="str">
        <x:v>2026-02</x:v>
      </x:c>
      <x:c r="C127" s="7" t="n">
        <x:v>1637.02</x:v>
      </x:c>
      <x:c r="D127" s="8" t="d">
        <x:v>2026-02-01T00:00:00.000Z</x:v>
      </x:c>
      <x:c r="E127" s="8" t="d">
        <x:v>2026-03-01T00:00:00.000Z</x:v>
      </x:c>
      <x:c r="F127" s="8" t="d">
        <x:v>2026-03-03T00:00:00.000Z</x:v>
      </x:c>
      <x:c r="G127" s="2" t="str">
        <x:v>KI-1792364D-0022</x:v>
      </x:c>
      <x:c r="H127" s="2" t="str">
        <x:v>No later overlapping usage period found | Crosses calendar month boundary</x:v>
      </x:c>
      <x:c r="I127" s="2" t="n">
        <x:v>2</x:v>
      </x:c>
      <x:c r="J127" s="2" t="str">
        <x:v>Lodge 14 - Woodland Lodges - SA33 4LF/(untitled)(94).pdf</x:v>
      </x:c>
      <x:c r="K127" s="29" t="n">
        <x:v>25.2</x:v>
      </x:c>
      <x:c r="L127" s="30" t="n">
        <x:v>412.53</x:v>
      </x:c>
      <x:c r="M127" s="30" t="n">
        <x:v>14.5</x:v>
      </x:c>
    </x:row>
    <x:row r="128" ht="23" customHeight="1">
      <x:c r="A128" s="2" t="str">
        <x:v>Lodge 14</x:v>
      </x:c>
      <x:c r="B128" s="2" t="str">
        <x:v>2026-01</x:v>
      </x:c>
      <x:c r="C128" s="7" t="n">
        <x:v>523.98</x:v>
      </x:c>
      <x:c r="D128" s="8" t="d">
        <x:v>2026-01-20T00:00:00.000Z</x:v>
      </x:c>
      <x:c r="E128" s="8" t="d">
        <x:v>2026-01-31T00:00:00.000Z</x:v>
      </x:c>
      <x:c r="F128" s="8" t="d">
        <x:v>2026-02-09T00:00:00.000Z</x:v>
      </x:c>
      <x:c r="G128" s="2" t="str">
        <x:v>KI-1792364D-0021</x:v>
      </x:c>
      <x:c r="H128" s="2" t="str">
        <x:v>No later overlapping usage period found</x:v>
      </x:c>
      <x:c r="I128" s="2" t="n">
        <x:v>2</x:v>
      </x:c>
      <x:c r="J128" s="2" t="str">
        <x:v>Lodge 14 - Woodland Lodges - SA33 4LF/(untitled)(95).pdf</x:v>
      </x:c>
      <x:c r="K128" s="29" t="n">
        <x:v>25.2</x:v>
      </x:c>
      <x:c r="L128" s="30" t="n">
        <x:v>132.04</x:v>
      </x:c>
      <x:c r="M128" s="30" t="n">
        <x:v>6</x:v>
      </x:c>
    </x:row>
    <x:row r="129" ht="23" customHeight="1">
      <x:c r="A129" s="2" t="str">
        <x:v>Lodge 14</x:v>
      </x:c>
      <x:c r="B129" s="2" t="str"/>
      <x:c r="C129" s="7" t="n">
        <x:v>16120.25</x:v>
      </x:c>
      <x:c r="D129" s="8" t="d">
        <x:v>2024-10-05T00:00:00.000Z</x:v>
      </x:c>
      <x:c r="E129" s="8" t="d">
        <x:v>2026-01-19T00:00:00.000Z</x:v>
      </x:c>
      <x:c r="F129" s="8" t="d">
        <x:v>2026-02-05T00:00:00.000Z</x:v>
      </x:c>
      <x:c r="G129" s="2" t="str">
        <x:v>KI-1792364D-0020</x:v>
      </x:c>
      <x:c r="H129" s="2" t="str">
        <x:v>Multi-month: excluded from monthly totals. No later overlapping usage period found | Crosses calendar month boundary</x:v>
      </x:c>
      <x:c r="I129" s="2" t="n">
        <x:v>2</x:v>
      </x:c>
      <x:c r="J129" s="2" t="str">
        <x:v>Lodge 14 - Woodland Lodges - SA33 4LF/(untitled)(97).pdf</x:v>
      </x:c>
      <x:c r="K129" s="29" t="n">
        <x:v>25.12</x:v>
      </x:c>
      <x:c r="L129" s="30" t="n">
        <x:v>4049.34</x:v>
      </x:c>
      <x:c r="M129" s="30" t="n">
        <x:v>236</x:v>
      </x:c>
    </x:row>
    <x:row r="130" ht="23" customHeight="1">
      <x:c r="A130" s="2" t="str">
        <x:v>Lodge 13</x:v>
      </x:c>
      <x:c r="B130" s="2" t="str">
        <x:v>2026-08</x:v>
      </x:c>
      <x:c r="C130" s="7" t="n">
        <x:v>672</x:v>
      </x:c>
      <x:c r="D130" s="8" t="d">
        <x:v>2026-07-29T00:00:00.000Z</x:v>
      </x:c>
      <x:c r="E130" s="8" t="d">
        <x:v>2026-08-31T00:00:00.000Z</x:v>
      </x:c>
      <x:c r="F130" s="8" t="d">
        <x:v>2026-09-02T00:00:00.000Z</x:v>
      </x:c>
      <x:c r="G130" s="2" t="str">
        <x:v>KI-98C99229-0024</x:v>
      </x:c>
      <x:c r="H130" s="2" t="str">
        <x:v>No later overlapping usage period found | Crosses calendar month boundary</x:v>
      </x:c>
      <x:c r="I130" s="2" t="n">
        <x:v>2</x:v>
      </x:c>
      <x:c r="J130" s="2" t="str">
        <x:v>Lodge 13 - Woodland Lodges - SA33 4LF/(untitled)(99).pdf</x:v>
      </x:c>
      <x:c r="K130" s="29" t="n">
        <x:v>25.2</x:v>
      </x:c>
      <x:c r="L130" s="30" t="n">
        <x:v>169.34</x:v>
      </x:c>
      <x:c r="M130" s="30" t="n">
        <x:v>20.4</x:v>
      </x:c>
    </x:row>
    <x:row r="131" ht="23" customHeight="1">
      <x:c r="A131" s="2" t="str">
        <x:v>Lodge 08</x:v>
      </x:c>
      <x:c r="B131" s="2" t="str">
        <x:v>2026-07</x:v>
      </x:c>
      <x:c r="C131" s="7" t="n">
        <x:v>659.02</x:v>
      </x:c>
      <x:c r="D131" s="8" t="d">
        <x:v>2026-07-01T00:00:00.000Z</x:v>
      </x:c>
      <x:c r="E131" s="8" t="d">
        <x:v>2026-07-31T00:00:00.000Z</x:v>
      </x:c>
      <x:c r="F131" s="8" t="d">
        <x:v>2026-08-06T00:00:00.000Z</x:v>
      </x:c>
      <x:c r="G131" s="2" t="str">
        <x:v>KI-E3B6A56C-0024</x:v>
      </x:c>
      <x:c r="H131" s="2" t="str">
        <x:v>No later overlapping usage period found</x:v>
      </x:c>
      <x:c r="I131" s="2" t="n">
        <x:v>2</x:v>
      </x:c>
      <x:c r="J131" s="2" t="str">
        <x:v>Lodge 08 - Woodland Lodges - SA33 4LF/(untitled)(149).pdf</x:v>
      </x:c>
      <x:c r="K131" s="29" t="n">
        <x:v>25.2</x:v>
      </x:c>
      <x:c r="L131" s="30" t="n">
        <x:v>166.07</x:v>
      </x:c>
      <x:c r="M131" s="30" t="n">
        <x:v>15.5</x:v>
      </x:c>
    </x:row>
    <x:row r="132" ht="23" customHeight="1">
      <x:c r="A132" s="2" t="str">
        <x:v>Lodge 08</x:v>
      </x:c>
      <x:c r="B132" s="2" t="str">
        <x:v>2026-05</x:v>
      </x:c>
      <x:c r="C132" s="7" t="n">
        <x:v>707</x:v>
      </x:c>
      <x:c r="D132" s="8" t="d">
        <x:v>2026-05-01T00:00:00.000Z</x:v>
      </x:c>
      <x:c r="E132" s="8" t="d">
        <x:v>2026-06-02T00:00:00.000Z</x:v>
      </x:c>
      <x:c r="F132" s="8" t="d">
        <x:v>2026-06-04T00:00:00.000Z</x:v>
      </x:c>
      <x:c r="G132" s="2" t="str">
        <x:v>KI-E3B6A56C-0022</x:v>
      </x:c>
      <x:c r="H132" s="2" t="str">
        <x:v>No later overlapping usage period found | Crosses calendar month boundary</x:v>
      </x:c>
      <x:c r="I132" s="2" t="n">
        <x:v>2</x:v>
      </x:c>
      <x:c r="J132" s="2" t="str">
        <x:v>Lodge 08 - Woodland Lodges - SA33 4LF/(untitled)(150).pdf</x:v>
      </x:c>
      <x:c r="K132" s="29" t="n">
        <x:v>25.2</x:v>
      </x:c>
      <x:c r="L132" s="30" t="n">
        <x:v>178.16</x:v>
      </x:c>
      <x:c r="M132" s="30" t="n">
        <x:v>16.5</x:v>
      </x:c>
    </x:row>
    <x:row r="133" ht="23" customHeight="1">
      <x:c r="A133" s="2" t="str">
        <x:v>Lodge 08</x:v>
      </x:c>
      <x:c r="B133" s="2" t="str">
        <x:v>2026-04</x:v>
      </x:c>
      <x:c r="C133" s="7" t="n">
        <x:v>656.84</x:v>
      </x:c>
      <x:c r="D133" s="8" t="d">
        <x:v>2026-04-01T00:00:00.000Z</x:v>
      </x:c>
      <x:c r="E133" s="8" t="d">
        <x:v>2026-04-30T00:00:00.000Z</x:v>
      </x:c>
      <x:c r="F133" s="8" t="d">
        <x:v>2026-05-08T00:00:00.000Z</x:v>
      </x:c>
      <x:c r="G133" s="2" t="str">
        <x:v>KI-E3B6A56C-0021</x:v>
      </x:c>
      <x:c r="H133" s="2" t="str">
        <x:v>No later overlapping usage period found</x:v>
      </x:c>
      <x:c r="I133" s="2" t="n">
        <x:v>2</x:v>
      </x:c>
      <x:c r="J133" s="2" t="str">
        <x:v>Lodge 08 - Woodland Lodges - SA33 4LF/(untitled)(151).pdf</x:v>
      </x:c>
      <x:c r="K133" s="29" t="n">
        <x:v>25.2</x:v>
      </x:c>
      <x:c r="L133" s="30" t="n">
        <x:v>165.52</x:v>
      </x:c>
      <x:c r="M133" s="30" t="n">
        <x:v>15</x:v>
      </x:c>
    </x:row>
    <x:row r="134" ht="23" customHeight="1">
      <x:c r="A134" s="2" t="str">
        <x:v>Lodge 08</x:v>
      </x:c>
      <x:c r="B134" s="2" t="str">
        <x:v>2026-03</x:v>
      </x:c>
      <x:c r="C134" s="7" t="n">
        <x:v>1263.16</x:v>
      </x:c>
      <x:c r="D134" s="8" t="d">
        <x:v>2026-02-24T00:00:00.000Z</x:v>
      </x:c>
      <x:c r="E134" s="8" t="d">
        <x:v>2026-03-31T00:00:00.000Z</x:v>
      </x:c>
      <x:c r="F134" s="8" t="d">
        <x:v>2026-05-08T00:00:00.000Z</x:v>
      </x:c>
      <x:c r="G134" s="2" t="str">
        <x:v>KI-E3B6A56C-0021</x:v>
      </x:c>
      <x:c r="H134" s="2" t="str">
        <x:v>No later overlapping usage period found | Crosses calendar month boundary</x:v>
      </x:c>
      <x:c r="I134" s="2" t="n">
        <x:v>2</x:v>
      </x:c>
      <x:c r="J134" s="2" t="str">
        <x:v>Lodge 08 - Woodland Lodges - SA33 4LF/(untitled)(151).pdf</x:v>
      </x:c>
      <x:c r="K134" s="29" t="n">
        <x:v>25.2</x:v>
      </x:c>
      <x:c r="L134" s="30" t="n">
        <x:v>318.32</x:v>
      </x:c>
      <x:c r="M134" s="30" t="n">
        <x:v>18</x:v>
      </x:c>
    </x:row>
    <x:row r="135" ht="23" customHeight="1">
      <x:c r="A135" s="2" t="str">
        <x:v>Lodge 24</x:v>
      </x:c>
      <x:c r="B135" s="2" t="str">
        <x:v>2026-09</x:v>
      </x:c>
      <x:c r="C135" s="7" t="n">
        <x:v>772.13</x:v>
      </x:c>
      <x:c r="D135" s="8" t="d">
        <x:v>2026-09-01T00:00:00.000Z</x:v>
      </x:c>
      <x:c r="E135" s="8" t="d">
        <x:v>2026-09-30T00:00:00.000Z</x:v>
      </x:c>
      <x:c r="F135" s="8" t="d">
        <x:v>2026-10-06T00:00:00.000Z</x:v>
      </x:c>
      <x:c r="G135" s="2" t="str">
        <x:v>KI-8DE7EDEF-0027</x:v>
      </x:c>
      <x:c r="H135" s="2" t="str">
        <x:v>No later overlapping usage period found</x:v>
      </x:c>
      <x:c r="I135" s="2" t="n">
        <x:v>2</x:v>
      </x:c>
      <x:c r="J135" s="2" t="str">
        <x:v>Lodge 24 - Woodland Lodges - SA33 4LF/(untitled)(20).pdf</x:v>
      </x:c>
      <x:c r="K135" s="29" t="n">
        <x:v>25.2</x:v>
      </x:c>
      <x:c r="L135" s="30" t="n">
        <x:v>194.58</x:v>
      </x:c>
      <x:c r="M135" s="30" t="n">
        <x:v>15</x:v>
      </x:c>
    </x:row>
    <x:row r="136" ht="23" customHeight="1">
      <x:c r="A136" s="2" t="str">
        <x:v>Lodge 18</x:v>
      </x:c>
      <x:c r="B136" s="2" t="str">
        <x:v>2026-01</x:v>
      </x:c>
      <x:c r="C136" s="7" t="n">
        <x:v>1879.97</x:v>
      </x:c>
      <x:c r="D136" s="8" t="d">
        <x:v>2026-01-01T00:00:00.000Z</x:v>
      </x:c>
      <x:c r="E136" s="8" t="d">
        <x:v>2026-01-31T00:00:00.000Z</x:v>
      </x:c>
      <x:c r="F136" s="8" t="d">
        <x:v>2026-02-09T00:00:00.000Z</x:v>
      </x:c>
      <x:c r="G136" s="2" t="str">
        <x:v>KI-F0A080C9-0022</x:v>
      </x:c>
      <x:c r="H136" s="2" t="str">
        <x:v>No later overlapping usage period found</x:v>
      </x:c>
      <x:c r="I136" s="2" t="n">
        <x:v>2</x:v>
      </x:c>
      <x:c r="J136" s="2" t="str">
        <x:v>Lodge 18 - Woodland Lodges - SA33 4LF/(untitled)(62).pdf</x:v>
      </x:c>
      <x:c r="K136" s="29" t="n">
        <x:v>25.2</x:v>
      </x:c>
      <x:c r="L136" s="30" t="n">
        <x:v>473.75</x:v>
      </x:c>
      <x:c r="M136" s="30" t="n">
        <x:v>15.5</x:v>
      </x:c>
    </x:row>
    <x:row r="137" ht="23" customHeight="1">
      <x:c r="A137" s="2" t="str">
        <x:v>Lodge 17</x:v>
      </x:c>
      <x:c r="B137" s="2" t="str">
        <x:v>2026-09</x:v>
      </x:c>
      <x:c r="C137" s="7" t="n">
        <x:v>1709.7</x:v>
      </x:c>
      <x:c r="D137" s="8" t="d">
        <x:v>2026-09-01T00:00:00.000Z</x:v>
      </x:c>
      <x:c r="E137" s="8" t="d">
        <x:v>2026-09-30T00:00:00.000Z</x:v>
      </x:c>
      <x:c r="F137" s="8" t="d">
        <x:v>2026-10-06T00:00:00.000Z</x:v>
      </x:c>
      <x:c r="G137" s="2" t="str">
        <x:v>KI-8C038400-0029</x:v>
      </x:c>
      <x:c r="H137" s="2" t="str">
        <x:v>No later overlapping usage period found</x:v>
      </x:c>
      <x:c r="I137" s="2" t="n">
        <x:v>2</x:v>
      </x:c>
      <x:c r="J137" s="2" t="str">
        <x:v>Lodge 17 - Woodland Lodges - SA33 4LF/(untitled)(66).pdf</x:v>
      </x:c>
      <x:c r="K137" s="29" t="n">
        <x:v>25.2</x:v>
      </x:c>
      <x:c r="L137" s="30" t="n">
        <x:v>430.84</x:v>
      </x:c>
      <x:c r="M137" s="30" t="n">
        <x:v>15</x:v>
      </x:c>
    </x:row>
    <x:row r="138" ht="23" customHeight="1">
      <x:c r="A138" s="2" t="str">
        <x:v>Lodge 12</x:v>
      </x:c>
      <x:c r="B138" s="2" t="str"/>
      <x:c r="C138" s="7" t="n">
        <x:v>1074.3</x:v>
      </x:c>
      <x:c r="D138" s="8" t="d">
        <x:v>2026-07-01T00:00:00.000Z</x:v>
      </x:c>
      <x:c r="E138" s="8" t="d">
        <x:v>2026-08-31T00:00:00.000Z</x:v>
      </x:c>
      <x:c r="F138" s="8" t="d">
        <x:v>2026-09-21T00:00:00.000Z</x:v>
      </x:c>
      <x:c r="G138" s="2" t="str">
        <x:v>KI-DE243263-0024</x:v>
      </x:c>
      <x:c r="H138" s="2" t="str">
        <x:v>Multi-month: excluded from monthly totals. No later overlapping usage period found | Crosses calendar month boundary</x:v>
      </x:c>
      <x:c r="I138" s="2" t="n">
        <x:v>2</x:v>
      </x:c>
      <x:c r="J138" s="2" t="str">
        <x:v>Lodge 12 - Woodland Lodges - SA33 4LF/(untitled)(111).pdf</x:v>
      </x:c>
      <x:c r="K138" s="29" t="n">
        <x:v>24</x:v>
      </x:c>
      <x:c r="L138" s="30" t="n">
        <x:v>257.83</x:v>
      </x:c>
      <x:c r="M138" s="30" t="n">
        <x:v>31</x:v>
      </x:c>
    </x:row>
    <x:row r="139" ht="23" customHeight="1">
      <x:c r="A139" s="2" t="str">
        <x:v>Lodge 12</x:v>
      </x:c>
      <x:c r="B139" s="2" t="str">
        <x:v>2026-07</x:v>
      </x:c>
      <x:c r="C139" s="7" t="n">
        <x:v>1167.04</x:v>
      </x:c>
      <x:c r="D139" s="8" t="d">
        <x:v>2026-07-01T00:00:00.000Z</x:v>
      </x:c>
      <x:c r="E139" s="8" t="d">
        <x:v>2026-07-31T00:00:00.000Z</x:v>
      </x:c>
      <x:c r="F139" s="8" t="d">
        <x:v>2026-08-06T00:00:00.000Z</x:v>
      </x:c>
      <x:c r="G139" s="2" t="str">
        <x:v>KI-DE243263-0023</x:v>
      </x:c>
      <x:c r="H139" s="2" t="str">
        <x:v>Later overlapping bill: KI-DE243263-0024</x:v>
      </x:c>
      <x:c r="I139" s="2" t="n">
        <x:v>2</x:v>
      </x:c>
      <x:c r="J139" s="2" t="str">
        <x:v>Lodge 12 - Woodland Lodges - SA33 4LF/(untitled)(112).pdf</x:v>
      </x:c>
      <x:c r="K139" s="29" t="n">
        <x:v>24</x:v>
      </x:c>
      <x:c r="L139" s="30" t="n">
        <x:v>280.09</x:v>
      </x:c>
      <x:c r="M139" s="30" t="n">
        <x:v>15.5</x:v>
      </x:c>
    </x:row>
    <x:row r="140" ht="23" customHeight="1">
      <x:c r="A140" s="2" t="str">
        <x:v>Lodge 12</x:v>
      </x:c>
      <x:c r="B140" s="2" t="str">
        <x:v>2026-05</x:v>
      </x:c>
      <x:c r="C140" s="7" t="n">
        <x:v>1150</x:v>
      </x:c>
      <x:c r="D140" s="8" t="d">
        <x:v>2026-05-01T00:00:00.000Z</x:v>
      </x:c>
      <x:c r="E140" s="8" t="d">
        <x:v>2026-06-02T00:00:00.000Z</x:v>
      </x:c>
      <x:c r="F140" s="8" t="d">
        <x:v>2026-06-04T00:00:00.000Z</x:v>
      </x:c>
      <x:c r="G140" s="2" t="str">
        <x:v>KI-DE243263-0021</x:v>
      </x:c>
      <x:c r="H140" s="2" t="str">
        <x:v>No later overlapping usage period found | Crosses calendar month boundary</x:v>
      </x:c>
      <x:c r="I140" s="2" t="n">
        <x:v>2</x:v>
      </x:c>
      <x:c r="J140" s="2" t="str">
        <x:v>Lodge 12 - Woodland Lodges - SA33 4LF/(untitled)(114).pdf</x:v>
      </x:c>
      <x:c r="K140" s="29" t="n">
        <x:v>24</x:v>
      </x:c>
      <x:c r="L140" s="30" t="n">
        <x:v>276</x:v>
      </x:c>
      <x:c r="M140" s="30" t="n">
        <x:v>16.5</x:v>
      </x:c>
    </x:row>
    <x:row r="141" ht="23" customHeight="1">
      <x:c r="A141" s="2" t="str">
        <x:v>Lodge 12</x:v>
      </x:c>
      <x:c r="B141" s="2" t="str">
        <x:v>2026-03</x:v>
      </x:c>
      <x:c r="C141" s="7" t="n">
        <x:v>783</x:v>
      </x:c>
      <x:c r="D141" s="8" t="d">
        <x:v>2026-03-02T00:00:00.000Z</x:v>
      </x:c>
      <x:c r="E141" s="8" t="d">
        <x:v>2026-03-15T00:00:00.000Z</x:v>
      </x:c>
      <x:c r="F141" s="8" t="d">
        <x:v>2026-04-07T00:00:00.000Z</x:v>
      </x:c>
      <x:c r="G141" s="2" t="str">
        <x:v>KI-DE243263-0019</x:v>
      </x:c>
      <x:c r="H141" s="2" t="str">
        <x:v>No later overlapping usage period found</x:v>
      </x:c>
      <x:c r="I141" s="2" t="n">
        <x:v>2</x:v>
      </x:c>
      <x:c r="J141" s="2" t="str">
        <x:v>Lodge 12 - Woodland Lodges - SA33 4LF/(untitled)(116).pdf</x:v>
      </x:c>
      <x:c r="K141" s="29" t="n">
        <x:v>24</x:v>
      </x:c>
      <x:c r="L141" s="30" t="n">
        <x:v>187.92</x:v>
      </x:c>
      <x:c r="M141" s="30" t="n">
        <x:v>7</x:v>
      </x:c>
    </x:row>
    <x:row r="142" ht="23" customHeight="1">
      <x:c r="A142" s="2" t="str">
        <x:v>Lodge 12</x:v>
      </x:c>
      <x:c r="B142" s="2" t="str">
        <x:v>2026-02</x:v>
      </x:c>
      <x:c r="C142" s="7" t="n">
        <x:v>2259.92</x:v>
      </x:c>
      <x:c r="D142" s="8" t="d">
        <x:v>2026-02-01T00:00:00.000Z</x:v>
      </x:c>
      <x:c r="E142" s="8" t="d">
        <x:v>2026-02-12T00:00:00.000Z</x:v>
      </x:c>
      <x:c r="F142" s="8" t="d">
        <x:v>2026-02-13T00:00:00.000Z</x:v>
      </x:c>
      <x:c r="G142" s="2" t="str">
        <x:v>KI-DE243263-0017</x:v>
      </x:c>
      <x:c r="H142" s="2" t="str">
        <x:v>Later overlapping bill: KI-DE243263-0018</x:v>
      </x:c>
      <x:c r="I142" s="2" t="n">
        <x:v>2</x:v>
      </x:c>
      <x:c r="J142" s="2" t="str">
        <x:v>Lodge 12 - Woodland Lodges - SA33 4LF/(untitled)(118).pdf</x:v>
      </x:c>
      <x:c r="K142" s="29" t="n">
        <x:v>24</x:v>
      </x:c>
      <x:c r="L142" s="30" t="n">
        <x:v>542.38</x:v>
      </x:c>
      <x:c r="M142" s="30" t="n">
        <x:v>6</x:v>
      </x:c>
    </x:row>
    <x:row r="143" ht="23" customHeight="1">
      <x:c r="A143" s="2" t="str">
        <x:v>Lodge 12</x:v>
      </x:c>
      <x:c r="B143" s="2" t="str">
        <x:v>2026-01</x:v>
      </x:c>
      <x:c r="C143" s="7" t="n">
        <x:v>1383.27</x:v>
      </x:c>
      <x:c r="D143" s="8" t="d">
        <x:v>2026-01-01T00:00:00.000Z</x:v>
      </x:c>
      <x:c r="E143" s="8" t="d">
        <x:v>2026-01-31T00:00:00.000Z</x:v>
      </x:c>
      <x:c r="F143" s="8" t="d">
        <x:v>2026-02-09T00:00:00.000Z</x:v>
      </x:c>
      <x:c r="G143" s="2" t="str">
        <x:v>KI-DE243263-0016</x:v>
      </x:c>
      <x:c r="H143" s="2" t="str">
        <x:v>Later overlapping bill: KI-DE243263-0018</x:v>
      </x:c>
      <x:c r="I143" s="2" t="n">
        <x:v>2</x:v>
      </x:c>
      <x:c r="J143" s="2" t="str">
        <x:v>Lodge 12 - Woodland Lodges - SA33 4LF/(untitled)(120).pdf</x:v>
      </x:c>
      <x:c r="K143" s="29" t="n">
        <x:v>24</x:v>
      </x:c>
      <x:c r="L143" s="30" t="n">
        <x:v>331.98</x:v>
      </x:c>
      <x:c r="M143" s="30" t="n">
        <x:v>15.5</x:v>
      </x:c>
    </x:row>
    <x:row r="144" ht="23" customHeight="1">
      <x:c r="A144" s="2" t="str">
        <x:v>Lodge 10</x:v>
      </x:c>
      <x:c r="B144" s="2" t="str">
        <x:v>2026-09</x:v>
      </x:c>
      <x:c r="C144" s="7" t="n">
        <x:v>758.86</x:v>
      </x:c>
      <x:c r="D144" s="8" t="d">
        <x:v>2026-09-01T00:00:00.000Z</x:v>
      </x:c>
      <x:c r="E144" s="8" t="d">
        <x:v>2026-09-30T00:00:00.000Z</x:v>
      </x:c>
      <x:c r="F144" s="8" t="d">
        <x:v>2026-10-06T00:00:00.000Z</x:v>
      </x:c>
      <x:c r="G144" s="2" t="str">
        <x:v>KI-10BC240D-0027</x:v>
      </x:c>
      <x:c r="H144" s="2" t="str">
        <x:v>No later overlapping usage period found</x:v>
      </x:c>
      <x:c r="I144" s="2" t="n">
        <x:v>2</x:v>
      </x:c>
      <x:c r="J144" s="2" t="str">
        <x:v>Lodge 10 - Woodland Lodges - SA33 4LF/(untitled)(123).pdf</x:v>
      </x:c>
      <x:c r="K144" s="29" t="n">
        <x:v>25.2</x:v>
      </x:c>
      <x:c r="L144" s="30" t="n">
        <x:v>191.23</x:v>
      </x:c>
      <x:c r="M144" s="30" t="n">
        <x:v>15</x:v>
      </x:c>
    </x:row>
    <x:row r="145" ht="23" customHeight="1">
      <x:c r="A145" s="2" t="str">
        <x:v>Lodge 10</x:v>
      </x:c>
      <x:c r="B145" s="2" t="str"/>
      <x:c r="C145" s="7" t="n">
        <x:v>1230</x:v>
      </x:c>
      <x:c r="D145" s="8" t="d">
        <x:v>2026-06-03T00:00:00.000Z</x:v>
      </x:c>
      <x:c r="E145" s="8" t="d">
        <x:v>2026-08-31T00:00:00.000Z</x:v>
      </x:c>
      <x:c r="F145" s="8" t="d">
        <x:v>2026-09-19T00:00:00.000Z</x:v>
      </x:c>
      <x:c r="G145" s="2" t="str">
        <x:v>KI-10BC240D-0026</x:v>
      </x:c>
      <x:c r="H145" s="2" t="str">
        <x:v>Multi-month: excluded from monthly totals. No later overlapping usage period found | Crosses calendar month boundary</x:v>
      </x:c>
      <x:c r="I145" s="2" t="n">
        <x:v>2</x:v>
      </x:c>
      <x:c r="J145" s="2" t="str">
        <x:v>Lodge 10 - Woodland Lodges - SA33 4LF/(untitled)(124).pdf</x:v>
      </x:c>
      <x:c r="K145" s="29" t="n">
        <x:v>25.2</x:v>
      </x:c>
      <x:c r="L145" s="30" t="n">
        <x:v>309.96</x:v>
      </x:c>
      <x:c r="M145" s="30" t="n">
        <x:v>45</x:v>
      </x:c>
    </x:row>
    <x:row r="146" ht="23" customHeight="1">
      <x:c r="A146" s="2" t="str">
        <x:v>Lodge 10</x:v>
      </x:c>
      <x:c r="B146" s="2" t="str">
        <x:v>2026-07</x:v>
      </x:c>
      <x:c r="C146" s="7" t="n">
        <x:v>927.43</x:v>
      </x:c>
      <x:c r="D146" s="8" t="d">
        <x:v>2026-07-01T00:00:00.000Z</x:v>
      </x:c>
      <x:c r="E146" s="8" t="d">
        <x:v>2026-07-31T00:00:00.000Z</x:v>
      </x:c>
      <x:c r="F146" s="8" t="d">
        <x:v>2026-08-06T00:00:00.000Z</x:v>
      </x:c>
      <x:c r="G146" s="2" t="str">
        <x:v>KI-10BC240D-0025</x:v>
      </x:c>
      <x:c r="H146" s="2" t="str">
        <x:v>Later overlapping bill: KI-10BC240D-0026</x:v>
      </x:c>
      <x:c r="I146" s="2" t="n">
        <x:v>2</x:v>
      </x:c>
      <x:c r="J146" s="2" t="str">
        <x:v>Lodge 10 - Woodland Lodges - SA33 4LF/(untitled)(125).pdf</x:v>
      </x:c>
      <x:c r="K146" s="29" t="n">
        <x:v>25.2</x:v>
      </x:c>
      <x:c r="L146" s="30" t="n">
        <x:v>233.71</x:v>
      </x:c>
      <x:c r="M146" s="30" t="n">
        <x:v>15.5</x:v>
      </x:c>
    </x:row>
    <x:row r="147" ht="23" customHeight="1">
      <x:c r="A147" s="2" t="str">
        <x:v>Lodge 10</x:v>
      </x:c>
      <x:c r="B147" s="2" t="str">
        <x:v>2026-04</x:v>
      </x:c>
      <x:c r="C147" s="7" t="n">
        <x:v>1014.52</x:v>
      </x:c>
      <x:c r="D147" s="8" t="d">
        <x:v>2026-04-01T00:00:00.000Z</x:v>
      </x:c>
      <x:c r="E147" s="8" t="d">
        <x:v>2026-04-30T00:00:00.000Z</x:v>
      </x:c>
      <x:c r="F147" s="8" t="d">
        <x:v>2026-05-05T00:00:00.000Z</x:v>
      </x:c>
      <x:c r="G147" s="2" t="str">
        <x:v>KI-10BC240D-0022</x:v>
      </x:c>
      <x:c r="H147" s="2" t="str">
        <x:v>No later overlapping usage period found</x:v>
      </x:c>
      <x:c r="I147" s="2" t="n">
        <x:v>2</x:v>
      </x:c>
      <x:c r="J147" s="2" t="str">
        <x:v>Lodge 10 - Woodland Lodges - SA33 4LF/(untitled)(128).pdf</x:v>
      </x:c>
      <x:c r="K147" s="29" t="n">
        <x:v>25.2</x:v>
      </x:c>
      <x:c r="L147" s="30" t="n">
        <x:v>255.66</x:v>
      </x:c>
      <x:c r="M147" s="30" t="n">
        <x:v>15</x:v>
      </x:c>
    </x:row>
    <x:row r="148" ht="23" customHeight="1">
      <x:c r="A148" s="2" t="str">
        <x:v>Lodge 10</x:v>
      </x:c>
      <x:c r="B148" s="2" t="str">
        <x:v>2026-03</x:v>
      </x:c>
      <x:c r="C148" s="7" t="n">
        <x:v>1467.48</x:v>
      </x:c>
      <x:c r="D148" s="8" t="d">
        <x:v>2026-03-02T00:00:00.000Z</x:v>
      </x:c>
      <x:c r="E148" s="8" t="d">
        <x:v>2026-03-31T00:00:00.000Z</x:v>
      </x:c>
      <x:c r="F148" s="8" t="d">
        <x:v>2026-05-05T00:00:00.000Z</x:v>
      </x:c>
      <x:c r="G148" s="2" t="str">
        <x:v>KI-10BC240D-0022</x:v>
      </x:c>
      <x:c r="H148" s="2" t="str">
        <x:v>No later overlapping usage period found</x:v>
      </x:c>
      <x:c r="I148" s="2" t="n">
        <x:v>2</x:v>
      </x:c>
      <x:c r="J148" s="2" t="str">
        <x:v>Lodge 10 - Woodland Lodges - SA33 4LF/(untitled)(128).pdf</x:v>
      </x:c>
      <x:c r="K148" s="29" t="n">
        <x:v>25.2</x:v>
      </x:c>
      <x:c r="L148" s="30" t="n">
        <x:v>369.8</x:v>
      </x:c>
      <x:c r="M148" s="30" t="n">
        <x:v>15</x:v>
      </x:c>
    </x:row>
    <x:row r="149" ht="23" customHeight="1">
      <x:c r="A149" s="2" t="str">
        <x:v>Lodge 24</x:v>
      </x:c>
      <x:c r="B149" s="2" t="str">
        <x:v>2026-03</x:v>
      </x:c>
      <x:c r="C149" s="7" t="n">
        <x:v>1177.12</x:v>
      </x:c>
      <x:c r="D149" s="8" t="d">
        <x:v>2026-03-02T00:00:00.000Z</x:v>
      </x:c>
      <x:c r="E149" s="8" t="d">
        <x:v>2026-03-31T00:00:00.000Z</x:v>
      </x:c>
      <x:c r="F149" s="8" t="d">
        <x:v>2026-05-22T00:00:00.000Z</x:v>
      </x:c>
      <x:c r="G149" s="2" t="str">
        <x:v>KI-8DE7EDEF-0022</x:v>
      </x:c>
      <x:c r="H149" s="2" t="str">
        <x:v>No later overlapping usage period found</x:v>
      </x:c>
      <x:c r="I149" s="2" t="n">
        <x:v>2</x:v>
      </x:c>
      <x:c r="J149" s="2" t="str">
        <x:v>Lodge 24 - Woodland Lodges - SA33 4LF/(untitled)(2).pdf</x:v>
      </x:c>
      <x:c r="K149" s="29" t="n">
        <x:v>25.2</x:v>
      </x:c>
      <x:c r="L149" s="30" t="n">
        <x:v>296.63</x:v>
      </x:c>
      <x:c r="M149" s="30" t="n">
        <x:v>15</x:v>
      </x:c>
    </x:row>
    <x:row r="150" ht="23" customHeight="1">
      <x:c r="A150" s="2" t="str">
        <x:v>Lodge 24</x:v>
      </x:c>
      <x:c r="B150" s="2" t="str"/>
      <x:c r="C150" s="7" t="n">
        <x:v>16090.1</x:v>
      </x:c>
      <x:c r="D150" s="8" t="d">
        <x:v>2024-10-05T00:00:00.000Z</x:v>
      </x:c>
      <x:c r="E150" s="8" t="d">
        <x:v>2026-03-01T00:00:00.000Z</x:v>
      </x:c>
      <x:c r="F150" s="8" t="d">
        <x:v>2026-05-22T00:00:00.000Z</x:v>
      </x:c>
      <x:c r="G150" s="2" t="str">
        <x:v>KI-8DE7EDEF-0022</x:v>
      </x:c>
      <x:c r="H150" s="2" t="str">
        <x:v>Multi-month: excluded from monthly totals. No later overlapping usage period found | Crosses calendar month boundary</x:v>
      </x:c>
      <x:c r="I150" s="2" t="n">
        <x:v>2</x:v>
      </x:c>
      <x:c r="J150" s="2" t="str">
        <x:v>Lodge 24 - Woodland Lodges - SA33 4LF/(untitled)(2).pdf</x:v>
      </x:c>
      <x:c r="K150" s="29" t="n">
        <x:v>25.127</x:v>
      </x:c>
      <x:c r="L150" s="30" t="n">
        <x:v>4042.98</x:v>
      </x:c>
      <x:c r="M150" s="30" t="n">
        <x:v>256.5</x:v>
      </x:c>
    </x:row>
    <x:row r="151" ht="23" customHeight="1">
      <x:c r="A151" s="2" t="str">
        <x:v>Lodge 24</x:v>
      </x:c>
      <x:c r="B151" s="2" t="str">
        <x:v>2026-04</x:v>
      </x:c>
      <x:c r="C151" s="7" t="n">
        <x:v>942.88</x:v>
      </x:c>
      <x:c r="D151" s="8" t="d">
        <x:v>2026-04-01T00:00:00.000Z</x:v>
      </x:c>
      <x:c r="E151" s="8" t="d">
        <x:v>2026-04-30T00:00:00.000Z</x:v>
      </x:c>
      <x:c r="F151" s="8" t="d">
        <x:v>2026-05-22T00:00:00.000Z</x:v>
      </x:c>
      <x:c r="G151" s="2" t="str">
        <x:v>KI-8DE7EDEF-0022</x:v>
      </x:c>
      <x:c r="H151" s="2" t="str">
        <x:v>No later overlapping usage period found</x:v>
      </x:c>
      <x:c r="I151" s="2" t="n">
        <x:v>3</x:v>
      </x:c>
      <x:c r="J151" s="2" t="str">
        <x:v>Lodge 24 - Woodland Lodges - SA33 4LF/(untitled)(2).pdf</x:v>
      </x:c>
      <x:c r="K151" s="29" t="n">
        <x:v>25.2</x:v>
      </x:c>
      <x:c r="L151" s="30" t="n">
        <x:v>237.61</x:v>
      </x:c>
      <x:c r="M151" s="30" t="n">
        <x:v>15</x:v>
      </x:c>
    </x:row>
    <x:row r="152" ht="23" customHeight="1">
      <x:c r="A152" s="2" t="str">
        <x:v>Lodge 21</x:v>
      </x:c>
      <x:c r="B152" s="2" t="str">
        <x:v>2026-09</x:v>
      </x:c>
      <x:c r="C152" s="7" t="n">
        <x:v>1270.45</x:v>
      </x:c>
      <x:c r="D152" s="8" t="d">
        <x:v>2026-09-01T00:00:00.000Z</x:v>
      </x:c>
      <x:c r="E152" s="8" t="d">
        <x:v>2026-09-30T00:00:00.000Z</x:v>
      </x:c>
      <x:c r="F152" s="8" t="d">
        <x:v>2026-10-06T00:00:00.000Z</x:v>
      </x:c>
      <x:c r="G152" s="2" t="str">
        <x:v>KI-B25014E5-0029</x:v>
      </x:c>
      <x:c r="H152" s="2" t="str">
        <x:v>No later overlapping usage period found</x:v>
      </x:c>
      <x:c r="I152" s="2" t="n">
        <x:v>2</x:v>
      </x:c>
      <x:c r="J152" s="2" t="str">
        <x:v>Lodge 21 - Woodland Lodges - SA33 4LF/(untitled)(3).pdf</x:v>
      </x:c>
      <x:c r="K152" s="29" t="n">
        <x:v>25.2</x:v>
      </x:c>
      <x:c r="L152" s="30" t="n">
        <x:v>320.15</x:v>
      </x:c>
      <x:c r="M152" s="30" t="n">
        <x:v>15</x:v>
      </x:c>
    </x:row>
    <x:row r="153" ht="23" customHeight="1">
      <x:c r="A153" s="2" t="str">
        <x:v>Lodge 13</x:v>
      </x:c>
      <x:c r="B153" s="2" t="str">
        <x:v>2026-07</x:v>
      </x:c>
      <x:c r="C153" s="7" t="n">
        <x:v>570.5</x:v>
      </x:c>
      <x:c r="D153" s="8" t="d">
        <x:v>2026-06-30T00:00:00.000Z</x:v>
      </x:c>
      <x:c r="E153" s="8" t="d">
        <x:v>2026-07-28T00:00:00.000Z</x:v>
      </x:c>
      <x:c r="F153" s="8" t="d">
        <x:v>2026-08-03T00:00:00.000Z</x:v>
      </x:c>
      <x:c r="G153" s="2" t="str">
        <x:v>KI-98C99229-0023</x:v>
      </x:c>
      <x:c r="H153" s="2" t="str">
        <x:v>No later overlapping usage period found | Crosses calendar month boundary</x:v>
      </x:c>
      <x:c r="I153" s="2" t="n">
        <x:v>2</x:v>
      </x:c>
      <x:c r="J153" s="2" t="str">
        <x:v>Lodge 13 - Woodland Lodges - SA33 4LF/(untitled)(100).pdf</x:v>
      </x:c>
      <x:c r="K153" s="29" t="n">
        <x:v>25.2</x:v>
      </x:c>
      <x:c r="L153" s="30" t="n">
        <x:v>143.77</x:v>
      </x:c>
      <x:c r="M153" s="30" t="n">
        <x:v>17.4</x:v>
      </x:c>
    </x:row>
    <x:row r="154" ht="23" customHeight="1">
      <x:c r="A154" s="2" t="str">
        <x:v>Lodge 13</x:v>
      </x:c>
      <x:c r="B154" s="2" t="str">
        <x:v>2026-06</x:v>
      </x:c>
      <x:c r="C154" s="7" t="n">
        <x:v>523</x:v>
      </x:c>
      <x:c r="D154" s="8" t="d">
        <x:v>2026-05-28T00:00:00.000Z</x:v>
      </x:c>
      <x:c r="E154" s="8" t="d">
        <x:v>2026-06-29T00:00:00.000Z</x:v>
      </x:c>
      <x:c r="F154" s="8" t="d">
        <x:v>2026-07-02T00:00:00.000Z</x:v>
      </x:c>
      <x:c r="G154" s="2" t="str">
        <x:v>KI-98C99229-0022</x:v>
      </x:c>
      <x:c r="H154" s="2" t="str">
        <x:v>No later overlapping usage period found | Crosses calendar month boundary</x:v>
      </x:c>
      <x:c r="I154" s="2" t="n">
        <x:v>2</x:v>
      </x:c>
      <x:c r="J154" s="2" t="str">
        <x:v>Lodge 13 - Woodland Lodges - SA33 4LF/(untitled)(101).pdf</x:v>
      </x:c>
      <x:c r="K154" s="29" t="n">
        <x:v>25.2</x:v>
      </x:c>
      <x:c r="L154" s="30" t="n">
        <x:v>131.8</x:v>
      </x:c>
      <x:c r="M154" s="30" t="n">
        <x:v>19.8</x:v>
      </x:c>
    </x:row>
    <x:row r="155" ht="23" customHeight="1">
      <x:c r="A155" s="2" t="str">
        <x:v>Lodge 13</x:v>
      </x:c>
      <x:c r="B155" s="2" t="str">
        <x:v>2026-05</x:v>
      </x:c>
      <x:c r="C155" s="7" t="n">
        <x:v>350.9</x:v>
      </x:c>
      <x:c r="D155" s="8" t="d">
        <x:v>2026-05-04T00:00:00.000Z</x:v>
      </x:c>
      <x:c r="E155" s="8" t="d">
        <x:v>2026-05-27T00:00:00.000Z</x:v>
      </x:c>
      <x:c r="F155" s="8" t="d">
        <x:v>2026-06-01T00:00:00.000Z</x:v>
      </x:c>
      <x:c r="G155" s="2" t="str">
        <x:v>KI-98C99229-0021</x:v>
      </x:c>
      <x:c r="H155" s="2" t="str">
        <x:v>No later overlapping usage period found</x:v>
      </x:c>
      <x:c r="I155" s="2" t="n">
        <x:v>2</x:v>
      </x:c>
      <x:c r="J155" s="2" t="str">
        <x:v>Lodge 13 - Woodland Lodges - SA33 4LF/(untitled)(102).pdf</x:v>
      </x:c>
      <x:c r="K155" s="29" t="n">
        <x:v>25.2</x:v>
      </x:c>
      <x:c r="L155" s="30" t="n">
        <x:v>88.43</x:v>
      </x:c>
      <x:c r="M155" s="30" t="n">
        <x:v>14.4</x:v>
      </x:c>
    </x:row>
    <x:row r="156" ht="23" customHeight="1">
      <x:c r="A156" s="2" t="str">
        <x:v>Lodge 13</x:v>
      </x:c>
      <x:c r="B156" s="2" t="str">
        <x:v>2026-04</x:v>
      </x:c>
      <x:c r="C156" s="7" t="n">
        <x:v>1113.28</x:v>
      </x:c>
      <x:c r="D156" s="8" t="d">
        <x:v>2026-04-01T00:00:00.000Z</x:v>
      </x:c>
      <x:c r="E156" s="8" t="d">
        <x:v>2026-05-03T00:00:00.000Z</x:v>
      </x:c>
      <x:c r="F156" s="8" t="d">
        <x:v>2026-05-05T00:00:00.000Z</x:v>
      </x:c>
      <x:c r="G156" s="2" t="str">
        <x:v>KI-98C99229-0020</x:v>
      </x:c>
      <x:c r="H156" s="2" t="str">
        <x:v>No later overlapping usage period found | Crosses calendar month boundary</x:v>
      </x:c>
      <x:c r="I156" s="2" t="n">
        <x:v>2</x:v>
      </x:c>
      <x:c r="J156" s="2" t="str">
        <x:v>Lodge 13 - Woodland Lodges - SA33 4LF/(untitled)(103).pdf</x:v>
      </x:c>
      <x:c r="K156" s="29" t="n">
        <x:v>25.2</x:v>
      </x:c>
      <x:c r="L156" s="30" t="n">
        <x:v>280.55</x:v>
      </x:c>
      <x:c r="M156" s="30" t="n">
        <x:v>19.8</x:v>
      </x:c>
    </x:row>
    <x:row r="157" ht="23" customHeight="1">
      <x:c r="A157" s="2" t="str">
        <x:v>Lodge 13</x:v>
      </x:c>
      <x:c r="B157" s="2" t="str">
        <x:v>2026-03</x:v>
      </x:c>
      <x:c r="C157" s="7" t="n">
        <x:v>226.12</x:v>
      </x:c>
      <x:c r="D157" s="8" t="d">
        <x:v>2026-03-27T00:00:00.000Z</x:v>
      </x:c>
      <x:c r="E157" s="8" t="d">
        <x:v>2026-03-31T00:00:00.000Z</x:v>
      </x:c>
      <x:c r="F157" s="8" t="d">
        <x:v>2026-05-05T00:00:00.000Z</x:v>
      </x:c>
      <x:c r="G157" s="2" t="str">
        <x:v>KI-98C99229-0020</x:v>
      </x:c>
      <x:c r="H157" s="2" t="str">
        <x:v>No later overlapping usage period found</x:v>
      </x:c>
      <x:c r="I157" s="2" t="n">
        <x:v>2</x:v>
      </x:c>
      <x:c r="J157" s="2" t="str">
        <x:v>Lodge 13 - Woodland Lodges - SA33 4LF/(untitled)(103).pdf</x:v>
      </x:c>
      <x:c r="K157" s="29" t="n">
        <x:v>25.2</x:v>
      </x:c>
      <x:c r="L157" s="30" t="n">
        <x:v>56.98</x:v>
      </x:c>
      <x:c r="M157" s="30" t="n">
        <x:v>3</x:v>
      </x:c>
    </x:row>
    <x:row r="158" ht="23" customHeight="1">
      <x:c r="A158" s="2" t="str">
        <x:v>Lodge 13</x:v>
      </x:c>
      <x:c r="B158" s="2" t="str">
        <x:v>2026-01</x:v>
      </x:c>
      <x:c r="C158" s="7" t="n">
        <x:v>1054.57</x:v>
      </x:c>
      <x:c r="D158" s="8" t="d">
        <x:v>2026-01-01T00:00:00.000Z</x:v>
      </x:c>
      <x:c r="E158" s="8" t="d">
        <x:v>2026-01-26T00:00:00.000Z</x:v>
      </x:c>
      <x:c r="F158" s="8" t="d">
        <x:v>2026-02-02T00:00:00.000Z</x:v>
      </x:c>
      <x:c r="G158" s="2" t="str">
        <x:v>KI-98C99229-0017</x:v>
      </x:c>
      <x:c r="H158" s="2" t="str">
        <x:v>No later overlapping usage period found</x:v>
      </x:c>
      <x:c r="I158" s="2" t="n">
        <x:v>2</x:v>
      </x:c>
      <x:c r="J158" s="2" t="str">
        <x:v>Lodge 13 - Woodland Lodges - SA33 4LF/(untitled)(106).pdf</x:v>
      </x:c>
      <x:c r="K158" s="29" t="n">
        <x:v>25.2</x:v>
      </x:c>
      <x:c r="L158" s="30" t="n">
        <x:v>265.76</x:v>
      </x:c>
      <x:c r="M158" s="30" t="n">
        <x:v>15.6</x:v>
      </x:c>
    </x:row>
    <x:row r="159" ht="23" customHeight="1">
      <x:c r="A159" s="2" t="str">
        <x:v>Lodge 13</x:v>
      </x:c>
      <x:c r="B159" s="2" t="str">
        <x:v>2025-12</x:v>
      </x:c>
      <x:c r="C159" s="7" t="n">
        <x:v>812.73</x:v>
      </x:c>
      <x:c r="D159" s="8" t="d">
        <x:v>2025-11-30T00:00:00.000Z</x:v>
      </x:c>
      <x:c r="E159" s="8" t="d">
        <x:v>2025-12-31T00:00:00.000Z</x:v>
      </x:c>
      <x:c r="F159" s="8" t="d">
        <x:v>2026-01-07T00:00:00.000Z</x:v>
      </x:c>
      <x:c r="G159" s="2" t="str">
        <x:v>KI-98C99229-0016</x:v>
      </x:c>
      <x:c r="H159" s="2" t="str">
        <x:v>No later overlapping usage period found | Crosses calendar month boundary</x:v>
      </x:c>
      <x:c r="I159" s="2" t="n">
        <x:v>2</x:v>
      </x:c>
      <x:c r="J159" s="2" t="str">
        <x:v>Lodge 13 - Woodland Lodges - SA33 4LF/(untitled)(107).pdf</x:v>
      </x:c>
      <x:c r="K159" s="29" t="n">
        <x:v>25.2</x:v>
      </x:c>
      <x:c r="L159" s="30" t="n">
        <x:v>204.81</x:v>
      </x:c>
      <x:c r="M159" s="30" t="n">
        <x:v>19.2</x:v>
      </x:c>
    </x:row>
    <x:row r="160" ht="23" customHeight="1">
      <x:c r="A160" s="2" t="str">
        <x:v>Lodge 13</x:v>
      </x:c>
      <x:c r="B160" s="2" t="str">
        <x:v>2025-11</x:v>
      </x:c>
      <x:c r="C160" s="7" t="n">
        <x:v>721.99</x:v>
      </x:c>
      <x:c r="D160" s="8" t="d">
        <x:v>2025-11-01T00:00:00.000Z</x:v>
      </x:c>
      <x:c r="E160" s="8" t="d">
        <x:v>2025-11-29T00:00:00.000Z</x:v>
      </x:c>
      <x:c r="F160" s="8" t="d">
        <x:v>2025-12-02T00:00:00.000Z</x:v>
      </x:c>
      <x:c r="G160" s="2" t="str">
        <x:v>KI-98C99229-0015</x:v>
      </x:c>
      <x:c r="H160" s="2" t="str">
        <x:v>No later overlapping usage period found</x:v>
      </x:c>
      <x:c r="I160" s="2" t="n">
        <x:v>2</x:v>
      </x:c>
      <x:c r="J160" s="2" t="str">
        <x:v>Lodge 13 - Woodland Lodges - SA33 4LF/(untitled)(108).pdf</x:v>
      </x:c>
      <x:c r="K160" s="29" t="n">
        <x:v>25.2</x:v>
      </x:c>
      <x:c r="L160" s="30" t="n">
        <x:v>181.94</x:v>
      </x:c>
      <x:c r="M160" s="30" t="n">
        <x:v>17.4</x:v>
      </x:c>
    </x:row>
    <x:row r="161" ht="23" customHeight="1">
      <x:c r="A161" s="2" t="str">
        <x:v>Lodge 13</x:v>
      </x:c>
      <x:c r="B161" s="2" t="str">
        <x:v>2025-10</x:v>
      </x:c>
      <x:c r="C161" s="7" t="n">
        <x:v>600.51</x:v>
      </x:c>
      <x:c r="D161" s="8" t="d">
        <x:v>2025-09-29T00:00:00.000Z</x:v>
      </x:c>
      <x:c r="E161" s="8" t="d">
        <x:v>2025-10-31T00:00:00.000Z</x:v>
      </x:c>
      <x:c r="F161" s="8" t="d">
        <x:v>2025-11-06T00:00:00.000Z</x:v>
      </x:c>
      <x:c r="G161" s="2" t="str">
        <x:v>KI-98C99229-0014</x:v>
      </x:c>
      <x:c r="H161" s="2" t="str">
        <x:v>No later overlapping usage period found | Crosses calendar month boundary</x:v>
      </x:c>
      <x:c r="I161" s="2" t="n">
        <x:v>2</x:v>
      </x:c>
      <x:c r="J161" s="2" t="str">
        <x:v>Lodge 13 - Woodland Lodges - SA33 4LF/(untitled)(109).pdf</x:v>
      </x:c>
      <x:c r="K161" s="29" t="n">
        <x:v>25.2</x:v>
      </x:c>
      <x:c r="L161" s="30" t="n">
        <x:v>151.33</x:v>
      </x:c>
      <x:c r="M161" s="30" t="n">
        <x:v>19.8</x:v>
      </x:c>
    </x:row>
    <x:row r="162" ht="23" customHeight="1">
      <x:c r="A162" s="2" t="str">
        <x:v>Kingfisher Lodge</x:v>
      </x:c>
      <x:c r="B162" s="2" t="str">
        <x:v>2025-12</x:v>
      </x:c>
      <x:c r="C162" s="7" t="n">
        <x:v>758.76</x:v>
      </x:c>
      <x:c r="D162" s="8" t="d">
        <x:v>2025-12-02T00:00:00.000Z</x:v>
      </x:c>
      <x:c r="E162" s="8" t="d">
        <x:v>2025-12-31T00:00:00.000Z</x:v>
      </x:c>
      <x:c r="F162" s="8" t="d">
        <x:v>2026-01-07T00:00:00.000Z</x:v>
      </x:c>
      <x:c r="G162" s="2" t="str">
        <x:v>KI-BF862B52-0017</x:v>
      </x:c>
      <x:c r="H162" s="2" t="str">
        <x:v>No later overlapping usage period found</x:v>
      </x:c>
      <x:c r="I162" s="2" t="n">
        <x:v>2</x:v>
      </x:c>
      <x:c r="J162" s="2" t="str">
        <x:v>Kingfisher Lodge - Woodland Lodges - SA33 4LF/(untitled)(23).pdf</x:v>
      </x:c>
      <x:c r="K162" s="29" t="n">
        <x:v>25.2</x:v>
      </x:c>
      <x:c r="L162" s="30" t="n">
        <x:v>191.21</x:v>
      </x:c>
      <x:c r="M162" s="30" t="n">
        <x:v>15</x:v>
      </x:c>
    </x:row>
    <x:row r="163" ht="23" customHeight="1">
      <x:c r="A163" s="2" t="str">
        <x:v>Kingfisher Lodge</x:v>
      </x:c>
      <x:c r="B163" s="2" t="str">
        <x:v>2026-06</x:v>
      </x:c>
      <x:c r="C163" s="7" t="n">
        <x:v>566.64</x:v>
      </x:c>
      <x:c r="D163" s="8" t="d">
        <x:v>2026-06-03T00:00:00.000Z</x:v>
      </x:c>
      <x:c r="E163" s="8" t="d">
        <x:v>2026-06-30T00:00:00.000Z</x:v>
      </x:c>
      <x:c r="F163" s="8" t="d">
        <x:v>2026-07-06T00:00:00.000Z</x:v>
      </x:c>
      <x:c r="G163" s="2" t="str">
        <x:v>KI-BF862B52-0022</x:v>
      </x:c>
      <x:c r="H163" s="2" t="str">
        <x:v>No later overlapping usage period found</x:v>
      </x:c>
      <x:c r="I163" s="2" t="n">
        <x:v>2</x:v>
      </x:c>
      <x:c r="J163" s="2" t="str">
        <x:v>Kingfisher Lodge - Woodland Lodges - SA33 4LF/(untitled)(29).pdf</x:v>
      </x:c>
      <x:c r="K163" s="29" t="n">
        <x:v>25.2</x:v>
      </x:c>
      <x:c r="L163" s="30" t="n">
        <x:v>142.79</x:v>
      </x:c>
      <x:c r="M163" s="30" t="n">
        <x:v>14</x:v>
      </x:c>
    </x:row>
    <x:row r="164" ht="23" customHeight="1">
      <x:c r="A164" s="2" t="str">
        <x:v>Lodge 20</x:v>
      </x:c>
      <x:c r="B164" s="2" t="str">
        <x:v>2026-07</x:v>
      </x:c>
      <x:c r="C164" s="7" t="n">
        <x:v>1094.76</x:v>
      </x:c>
      <x:c r="D164" s="8" t="d">
        <x:v>2026-07-01T00:00:00.000Z</x:v>
      </x:c>
      <x:c r="E164" s="8" t="d">
        <x:v>2026-07-31T00:00:00.000Z</x:v>
      </x:c>
      <x:c r="F164" s="8" t="d">
        <x:v>2026-08-06T00:00:00.000Z</x:v>
      </x:c>
      <x:c r="G164" s="2" t="str">
        <x:v>KI-BEF229DD-0027</x:v>
      </x:c>
      <x:c r="H164" s="2" t="str">
        <x:v>No later overlapping usage period found</x:v>
      </x:c>
      <x:c r="I164" s="2" t="n">
        <x:v>2</x:v>
      </x:c>
      <x:c r="J164" s="2" t="str">
        <x:v>Lodge 20 - Woodland Lodges - SA33 4LF/(untitled)(31).pdf</x:v>
      </x:c>
      <x:c r="K164" s="29" t="n">
        <x:v>25.2</x:v>
      </x:c>
      <x:c r="L164" s="30" t="n">
        <x:v>275.88</x:v>
      </x:c>
      <x:c r="M164" s="30" t="n">
        <x:v>15.5</x:v>
      </x:c>
    </x:row>
    <x:row r="165" ht="23" customHeight="1">
      <x:c r="A165" s="2" t="str">
        <x:v>Lodge 20</x:v>
      </x:c>
      <x:c r="B165" s="2" t="str">
        <x:v>2026-08</x:v>
      </x:c>
      <x:c r="C165" s="7" t="n">
        <x:v>865.1</x:v>
      </x:c>
      <x:c r="D165" s="8" t="d">
        <x:v>2026-08-01T00:00:00.000Z</x:v>
      </x:c>
      <x:c r="E165" s="8" t="d">
        <x:v>2026-08-31T00:00:00.000Z</x:v>
      </x:c>
      <x:c r="F165" s="8" t="d">
        <x:v>2026-09-02T00:00:00.000Z</x:v>
      </x:c>
      <x:c r="G165" s="2" t="str">
        <x:v>KI-BEF229DD-0028</x:v>
      </x:c>
      <x:c r="H165" s="2" t="str">
        <x:v>No later overlapping usage period found</x:v>
      </x:c>
      <x:c r="I165" s="2" t="n">
        <x:v>2</x:v>
      </x:c>
      <x:c r="J165" s="2" t="str">
        <x:v>Lodge 20 - Woodland Lodges - SA33 4LF/(untitled)(32).pdf</x:v>
      </x:c>
      <x:c r="K165" s="29" t="n">
        <x:v>25.2</x:v>
      </x:c>
      <x:c r="L165" s="30" t="n">
        <x:v>218.01</x:v>
      </x:c>
      <x:c r="M165" s="30" t="n">
        <x:v>15.5</x:v>
      </x:c>
    </x:row>
    <x:row r="166" ht="23" customHeight="1">
      <x:c r="A166" s="2" t="str">
        <x:v>Lodge 21</x:v>
      </x:c>
      <x:c r="B166" s="2" t="str">
        <x:v>2025-11</x:v>
      </x:c>
      <x:c r="C166" s="7" t="n">
        <x:v>1498.94</x:v>
      </x:c>
      <x:c r="D166" s="8" t="d">
        <x:v>2025-11-01T00:00:00.000Z</x:v>
      </x:c>
      <x:c r="E166" s="8" t="d">
        <x:v>2025-12-01T00:00:00.000Z</x:v>
      </x:c>
      <x:c r="F166" s="8" t="d">
        <x:v>2025-12-02T00:00:00.000Z</x:v>
      </x:c>
      <x:c r="G166" s="2" t="str">
        <x:v>KI-B25014E5-0019</x:v>
      </x:c>
      <x:c r="H166" s="2" t="str">
        <x:v>Later overlapping bill: KI-B25014E5-0023, KI-B25014E5-0027 | Crosses calendar month boundary</x:v>
      </x:c>
      <x:c r="I166" s="2" t="n">
        <x:v>2</x:v>
      </x:c>
      <x:c r="J166" s="2" t="str">
        <x:v>Lodge 21 - Woodland Lodges - SA33 4LF/(untitled)(36).pdf</x:v>
      </x:c>
      <x:c r="K166" s="29" t="n">
        <x:v>25.2</x:v>
      </x:c>
      <x:c r="L166" s="30" t="n">
        <x:v>377.73</x:v>
      </x:c>
      <x:c r="M166" s="30" t="n">
        <x:v>15.5</x:v>
      </x:c>
    </x:row>
    <x:row r="167" ht="23" customHeight="1">
      <x:c r="A167" s="2" t="str">
        <x:v>Lodge 20</x:v>
      </x:c>
      <x:c r="B167" s="2" t="str">
        <x:v>2026-06</x:v>
      </x:c>
      <x:c r="C167" s="7" t="n">
        <x:v>993.14</x:v>
      </x:c>
      <x:c r="D167" s="8" t="d">
        <x:v>2026-06-03T00:00:00.000Z</x:v>
      </x:c>
      <x:c r="E167" s="8" t="d">
        <x:v>2026-06-30T00:00:00.000Z</x:v>
      </x:c>
      <x:c r="F167" s="8" t="d">
        <x:v>2026-07-06T00:00:00.000Z</x:v>
      </x:c>
      <x:c r="G167" s="2" t="str">
        <x:v>KI-BEF229DD-0026</x:v>
      </x:c>
      <x:c r="H167" s="2" t="str">
        <x:v>No later overlapping usage period found</x:v>
      </x:c>
      <x:c r="I167" s="2" t="n">
        <x:v>2</x:v>
      </x:c>
      <x:c r="J167" s="2" t="str">
        <x:v>Lodge 20 - Woodland Lodges - SA33 4LF/(untitled)(37).pdf</x:v>
      </x:c>
      <x:c r="K167" s="29" t="n">
        <x:v>25.2</x:v>
      </x:c>
      <x:c r="L167" s="30" t="n">
        <x:v>250.27</x:v>
      </x:c>
      <x:c r="M167" s="30" t="n">
        <x:v>14</x:v>
      </x:c>
    </x:row>
    <x:row r="168" ht="23" customHeight="1">
      <x:c r="A168" s="2" t="str">
        <x:v>Lodge 20</x:v>
      </x:c>
      <x:c r="B168" s="2" t="str">
        <x:v>2026-04</x:v>
      </x:c>
      <x:c r="C168" s="7" t="n">
        <x:v>1204.41</x:v>
      </x:c>
      <x:c r="D168" s="8" t="d">
        <x:v>2026-04-01T00:00:00.000Z</x:v>
      </x:c>
      <x:c r="E168" s="8" t="d">
        <x:v>2026-04-30T00:00:00.000Z</x:v>
      </x:c>
      <x:c r="F168" s="8" t="d">
        <x:v>2026-05-05T00:00:00.000Z</x:v>
      </x:c>
      <x:c r="G168" s="2" t="str">
        <x:v>KI-BEF229DD-0024</x:v>
      </x:c>
      <x:c r="H168" s="2" t="str">
        <x:v>No later overlapping usage period found</x:v>
      </x:c>
      <x:c r="I168" s="2" t="n">
        <x:v>2</x:v>
      </x:c>
      <x:c r="J168" s="2" t="str">
        <x:v>Lodge 20 - Woodland Lodges - SA33 4LF/(untitled)(38).pdf</x:v>
      </x:c>
      <x:c r="K168" s="29" t="n">
        <x:v>25.2</x:v>
      </x:c>
      <x:c r="L168" s="30" t="n">
        <x:v>303.51</x:v>
      </x:c>
      <x:c r="M168" s="30" t="n">
        <x:v>15</x:v>
      </x:c>
    </x:row>
    <x:row r="169" ht="23" customHeight="1">
      <x:c r="A169" s="2" t="str">
        <x:v>Lodge 20</x:v>
      </x:c>
      <x:c r="B169" s="2" t="str">
        <x:v>2026-03</x:v>
      </x:c>
      <x:c r="C169" s="7" t="n">
        <x:v>1221.59</x:v>
      </x:c>
      <x:c r="D169" s="8" t="d">
        <x:v>2026-03-02T00:00:00.000Z</x:v>
      </x:c>
      <x:c r="E169" s="8" t="d">
        <x:v>2026-03-31T00:00:00.000Z</x:v>
      </x:c>
      <x:c r="F169" s="8" t="d">
        <x:v>2026-05-05T00:00:00.000Z</x:v>
      </x:c>
      <x:c r="G169" s="2" t="str">
        <x:v>KI-BEF229DD-0024</x:v>
      </x:c>
      <x:c r="H169" s="2" t="str">
        <x:v>No later overlapping usage period found</x:v>
      </x:c>
      <x:c r="I169" s="2" t="n">
        <x:v>2</x:v>
      </x:c>
      <x:c r="J169" s="2" t="str">
        <x:v>Lodge 20 - Woodland Lodges - SA33 4LF/(untitled)(38).pdf</x:v>
      </x:c>
      <x:c r="K169" s="29" t="n">
        <x:v>25.2</x:v>
      </x:c>
      <x:c r="L169" s="30" t="n">
        <x:v>307.84</x:v>
      </x:c>
      <x:c r="M169" s="30" t="n">
        <x:v>15</x:v>
      </x:c>
    </x:row>
    <x:row r="170" ht="23" customHeight="1">
      <x:c r="A170" s="2" t="str">
        <x:v>Lodge 20</x:v>
      </x:c>
      <x:c r="B170" s="2" t="str">
        <x:v>2025-11</x:v>
      </x:c>
      <x:c r="C170" s="7" t="n">
        <x:v>1105.97</x:v>
      </x:c>
      <x:c r="D170" s="8" t="d">
        <x:v>2025-11-01T00:00:00.000Z</x:v>
      </x:c>
      <x:c r="E170" s="8" t="d">
        <x:v>2025-12-01T00:00:00.000Z</x:v>
      </x:c>
      <x:c r="F170" s="8" t="d">
        <x:v>2025-12-02T00:00:00.000Z</x:v>
      </x:c>
      <x:c r="G170" s="2" t="str">
        <x:v>KI-BEF229DD-0020</x:v>
      </x:c>
      <x:c r="H170" s="2" t="str">
        <x:v>No later overlapping usage period found | Crosses calendar month boundary</x:v>
      </x:c>
      <x:c r="I170" s="2" t="n">
        <x:v>2</x:v>
      </x:c>
      <x:c r="J170" s="2" t="str">
        <x:v>Lodge 20 - Woodland Lodges - SA33 4LF/(untitled)(41).pdf</x:v>
      </x:c>
      <x:c r="K170" s="29" t="n">
        <x:v>25.2</x:v>
      </x:c>
      <x:c r="L170" s="30" t="n">
        <x:v>278.7</x:v>
      </x:c>
      <x:c r="M170" s="30" t="n">
        <x:v>15.5</x:v>
      </x:c>
    </x:row>
    <x:row r="171" ht="23" customHeight="1">
      <x:c r="A171" s="2" t="str">
        <x:v>Lodge 19</x:v>
      </x:c>
      <x:c r="B171" s="2" t="str">
        <x:v>2026-02</x:v>
      </x:c>
      <x:c r="C171" s="7" t="n">
        <x:v>2037.01</x:v>
      </x:c>
      <x:c r="D171" s="8" t="d">
        <x:v>2026-02-01T00:00:00.000Z</x:v>
      </x:c>
      <x:c r="E171" s="8" t="d">
        <x:v>2026-03-01T00:00:00.000Z</x:v>
      </x:c>
      <x:c r="F171" s="8" t="d">
        <x:v>2026-03-03T00:00:00.000Z</x:v>
      </x:c>
      <x:c r="G171" s="2" t="str">
        <x:v>KI-876E0AD7-0023</x:v>
      </x:c>
      <x:c r="H171" s="2" t="str">
        <x:v>No later overlapping usage period found | Crosses calendar month boundary</x:v>
      </x:c>
      <x:c r="I171" s="2" t="n">
        <x:v>2</x:v>
      </x:c>
      <x:c r="J171" s="2" t="str">
        <x:v>Lodge 19 - Woodland Lodges - SA33 4LF/(untitled)(50).pdf</x:v>
      </x:c>
      <x:c r="K171" s="29" t="n">
        <x:v>25.2</x:v>
      </x:c>
      <x:c r="L171" s="30" t="n">
        <x:v>513.33</x:v>
      </x:c>
      <x:c r="M171" s="30" t="n">
        <x:v>14.5</x:v>
      </x:c>
    </x:row>
    <x:row r="172" ht="23" customHeight="1">
      <x:c r="A172" s="2" t="str">
        <x:v>Lodge 19</x:v>
      </x:c>
      <x:c r="B172" s="2" t="str">
        <x:v>2025-10</x:v>
      </x:c>
      <x:c r="C172" s="7" t="n">
        <x:v>1334.62</x:v>
      </x:c>
      <x:c r="D172" s="8" t="d">
        <x:v>2025-10-01T00:00:00.000Z</x:v>
      </x:c>
      <x:c r="E172" s="8" t="d">
        <x:v>2025-10-31T00:00:00.000Z</x:v>
      </x:c>
      <x:c r="F172" s="8" t="d">
        <x:v>2025-11-06T00:00:00.000Z</x:v>
      </x:c>
      <x:c r="G172" s="2" t="str">
        <x:v>KI-876E0AD7-0019</x:v>
      </x:c>
      <x:c r="H172" s="2" t="str">
        <x:v>No later overlapping usage period found</x:v>
      </x:c>
      <x:c r="I172" s="2" t="n">
        <x:v>2</x:v>
      </x:c>
      <x:c r="J172" s="2" t="str">
        <x:v>Lodge 19 - Woodland Lodges - SA33 4LF/(untitled)(53).pdf</x:v>
      </x:c>
      <x:c r="K172" s="29" t="n">
        <x:v>25.2</x:v>
      </x:c>
      <x:c r="L172" s="30" t="n">
        <x:v>336.32</x:v>
      </x:c>
      <x:c r="M172" s="30" t="n">
        <x:v>15.5</x:v>
      </x:c>
    </x:row>
    <x:row r="173" ht="23" customHeight="1">
      <x:c r="A173" s="2" t="str">
        <x:v>Lodge 19</x:v>
      </x:c>
      <x:c r="B173" s="2" t="str">
        <x:v>2025-11</x:v>
      </x:c>
      <x:c r="C173" s="7" t="n">
        <x:v>2385.01</x:v>
      </x:c>
      <x:c r="D173" s="8" t="d">
        <x:v>2025-11-01T00:00:00.000Z</x:v>
      </x:c>
      <x:c r="E173" s="8" t="d">
        <x:v>2025-12-01T00:00:00.000Z</x:v>
      </x:c>
      <x:c r="F173" s="8" t="d">
        <x:v>2025-12-02T00:00:00.000Z</x:v>
      </x:c>
      <x:c r="G173" s="2" t="str">
        <x:v>KI-876E0AD7-0020</x:v>
      </x:c>
      <x:c r="H173" s="2" t="str">
        <x:v>No later overlapping usage period found | Crosses calendar month boundary</x:v>
      </x:c>
      <x:c r="I173" s="2" t="n">
        <x:v>2</x:v>
      </x:c>
      <x:c r="J173" s="2" t="str">
        <x:v>Lodge 19 - Woodland Lodges - SA33 4LF/(untitled)(54).pdf</x:v>
      </x:c>
      <x:c r="K173" s="29" t="n">
        <x:v>25.2</x:v>
      </x:c>
      <x:c r="L173" s="30" t="n">
        <x:v>601.02</x:v>
      </x:c>
      <x:c r="M173" s="30" t="n">
        <x:v>15.5</x:v>
      </x:c>
    </x:row>
    <x:row r="174" ht="23" customHeight="1">
      <x:c r="A174" s="2" t="str">
        <x:v>Lodge 18</x:v>
      </x:c>
      <x:c r="B174" s="2" t="str">
        <x:v>2026-09</x:v>
      </x:c>
      <x:c r="C174" s="7" t="n">
        <x:v>1266.01</x:v>
      </x:c>
      <x:c r="D174" s="8" t="d">
        <x:v>2026-09-01T00:00:00.000Z</x:v>
      </x:c>
      <x:c r="E174" s="8" t="d">
        <x:v>2026-09-30T00:00:00.000Z</x:v>
      </x:c>
      <x:c r="F174" s="8" t="d">
        <x:v>2026-10-06T00:00:00.000Z</x:v>
      </x:c>
      <x:c r="G174" s="2" t="str">
        <x:v>KI-F0A080C9-0029</x:v>
      </x:c>
      <x:c r="H174" s="2" t="str">
        <x:v>No later overlapping usage period found</x:v>
      </x:c>
      <x:c r="I174" s="2" t="n">
        <x:v>2</x:v>
      </x:c>
      <x:c r="J174" s="2" t="str">
        <x:v>Lodge 18 - Woodland Lodges - SA33 4LF/(untitled)(55).pdf</x:v>
      </x:c>
      <x:c r="K174" s="29" t="n">
        <x:v>25.2</x:v>
      </x:c>
      <x:c r="L174" s="30" t="n">
        <x:v>319.03</x:v>
      </x:c>
      <x:c r="M174" s="30" t="n">
        <x:v>15</x:v>
      </x:c>
    </x:row>
    <x:row r="175" ht="23" customHeight="1">
      <x:c r="A175" s="2" t="str">
        <x:v>Lodge 18</x:v>
      </x:c>
      <x:c r="B175" s="2" t="str">
        <x:v>2026-08</x:v>
      </x:c>
      <x:c r="C175" s="7" t="n">
        <x:v>1216.96</x:v>
      </x:c>
      <x:c r="D175" s="8" t="d">
        <x:v>2026-08-01T00:00:00.000Z</x:v>
      </x:c>
      <x:c r="E175" s="8" t="d">
        <x:v>2026-08-31T00:00:00.000Z</x:v>
      </x:c>
      <x:c r="F175" s="8" t="d">
        <x:v>2026-09-02T00:00:00.000Z</x:v>
      </x:c>
      <x:c r="G175" s="2" t="str">
        <x:v>KI-F0A080C9-0028</x:v>
      </x:c>
      <x:c r="H175" s="2" t="str">
        <x:v>No later overlapping usage period found</x:v>
      </x:c>
      <x:c r="I175" s="2" t="n">
        <x:v>2</x:v>
      </x:c>
      <x:c r="J175" s="2" t="str">
        <x:v>Lodge 18 - Woodland Lodges - SA33 4LF/(untitled)(56).pdf</x:v>
      </x:c>
      <x:c r="K175" s="29" t="n">
        <x:v>25.2</x:v>
      </x:c>
      <x:c r="L175" s="30" t="n">
        <x:v>306.67</x:v>
      </x:c>
      <x:c r="M175" s="30" t="n">
        <x:v>15.5</x:v>
      </x:c>
    </x:row>
    <x:row r="176" ht="23" customHeight="1">
      <x:c r="A176" s="2" t="str">
        <x:v>Lodge 18</x:v>
      </x:c>
      <x:c r="B176" s="2" t="str">
        <x:v>2026-03</x:v>
      </x:c>
      <x:c r="C176" s="7" t="n">
        <x:v>1602.63</x:v>
      </x:c>
      <x:c r="D176" s="8" t="d">
        <x:v>2026-03-02T00:00:00.000Z</x:v>
      </x:c>
      <x:c r="E176" s="8" t="d">
        <x:v>2026-03-31T00:00:00.000Z</x:v>
      </x:c>
      <x:c r="F176" s="8" t="d">
        <x:v>2026-05-05T00:00:00.000Z</x:v>
      </x:c>
      <x:c r="G176" s="2" t="str">
        <x:v>KI-F0A080C9-0024</x:v>
      </x:c>
      <x:c r="H176" s="2" t="str">
        <x:v>No later overlapping usage period found</x:v>
      </x:c>
      <x:c r="I176" s="2" t="n">
        <x:v>2</x:v>
      </x:c>
      <x:c r="J176" s="2" t="str">
        <x:v>Lodge 18 - Woodland Lodges - SA33 4LF/(untitled)(60).pdf</x:v>
      </x:c>
      <x:c r="K176" s="29" t="n">
        <x:v>25.2</x:v>
      </x:c>
      <x:c r="L176" s="30" t="n">
        <x:v>403.86</x:v>
      </x:c>
      <x:c r="M176" s="30" t="n">
        <x:v>15</x:v>
      </x:c>
    </x:row>
    <x:row r="177" ht="23" customHeight="1">
      <x:c r="A177" s="2" t="str">
        <x:v>Lodge 18</x:v>
      </x:c>
      <x:c r="B177" s="2" t="str">
        <x:v>2026-04</x:v>
      </x:c>
      <x:c r="C177" s="7" t="n">
        <x:v>1422.37</x:v>
      </x:c>
      <x:c r="D177" s="8" t="d">
        <x:v>2026-04-01T00:00:00.000Z</x:v>
      </x:c>
      <x:c r="E177" s="8" t="d">
        <x:v>2026-04-30T00:00:00.000Z</x:v>
      </x:c>
      <x:c r="F177" s="8" t="d">
        <x:v>2026-05-05T00:00:00.000Z</x:v>
      </x:c>
      <x:c r="G177" s="2" t="str">
        <x:v>KI-F0A080C9-0024</x:v>
      </x:c>
      <x:c r="H177" s="2" t="str">
        <x:v>No later overlapping usage period found</x:v>
      </x:c>
      <x:c r="I177" s="2" t="n">
        <x:v>2</x:v>
      </x:c>
      <x:c r="J177" s="2" t="str">
        <x:v>Lodge 18 - Woodland Lodges - SA33 4LF/(untitled)(60).pdf</x:v>
      </x:c>
      <x:c r="K177" s="29" t="n">
        <x:v>25.2</x:v>
      </x:c>
      <x:c r="L177" s="30" t="n">
        <x:v>358.43</x:v>
      </x:c>
      <x:c r="M177" s="30" t="n">
        <x:v>15</x:v>
      </x:c>
    </x:row>
    <x:row r="178" ht="23" customHeight="1">
      <x:c r="A178" s="2" t="str">
        <x:v>Lodge 18</x:v>
      </x:c>
      <x:c r="B178" s="2" t="str">
        <x:v>2025-10</x:v>
      </x:c>
      <x:c r="C178" s="7" t="n">
        <x:v>863.83</x:v>
      </x:c>
      <x:c r="D178" s="8" t="d">
        <x:v>2025-10-01T00:00:00.000Z</x:v>
      </x:c>
      <x:c r="E178" s="8" t="d">
        <x:v>2025-10-31T00:00:00.000Z</x:v>
      </x:c>
      <x:c r="F178" s="8" t="d">
        <x:v>2025-11-06T00:00:00.000Z</x:v>
      </x:c>
      <x:c r="G178" s="2" t="str">
        <x:v>KI-F0A080C9-0019</x:v>
      </x:c>
      <x:c r="H178" s="2" t="str">
        <x:v>No later overlapping usage period found</x:v>
      </x:c>
      <x:c r="I178" s="2" t="n">
        <x:v>2</x:v>
      </x:c>
      <x:c r="J178" s="2" t="str">
        <x:v>Lodge 18 - Woodland Lodges - SA33 4LF/(untitled)(65).pdf</x:v>
      </x:c>
      <x:c r="K178" s="29" t="n">
        <x:v>25.2</x:v>
      </x:c>
      <x:c r="L178" s="30" t="n">
        <x:v>217.69</x:v>
      </x:c>
      <x:c r="M178" s="30" t="n">
        <x:v>15.5</x:v>
      </x:c>
    </x:row>
    <x:row r="179" ht="23" customHeight="1">
      <x:c r="A179" s="2" t="str">
        <x:v>Lodge 21</x:v>
      </x:c>
      <x:c r="B179" s="2" t="str">
        <x:v>2026-07</x:v>
      </x:c>
      <x:c r="C179" s="7" t="n">
        <x:v>1339.94</x:v>
      </x:c>
      <x:c r="D179" s="8" t="d">
        <x:v>2026-07-01T00:00:00.000Z</x:v>
      </x:c>
      <x:c r="E179" s="8" t="d">
        <x:v>2026-07-31T00:00:00.000Z</x:v>
      </x:c>
      <x:c r="F179" s="8" t="d">
        <x:v>2026-08-06T00:00:00.000Z</x:v>
      </x:c>
      <x:c r="G179" s="2" t="str">
        <x:v>KI-B25014E5-0026</x:v>
      </x:c>
      <x:c r="H179" s="2" t="str">
        <x:v>Later overlapping bill: KI-B25014E5-0027</x:v>
      </x:c>
      <x:c r="I179" s="2" t="n">
        <x:v>2</x:v>
      </x:c>
      <x:c r="J179" s="2" t="str">
        <x:v>Lodge 21 - Woodland Lodges - SA33 4LF/(untitled)(9).pdf</x:v>
      </x:c>
      <x:c r="K179" s="29" t="n">
        <x:v>25.2</x:v>
      </x:c>
      <x:c r="L179" s="30" t="n">
        <x:v>337.66</x:v>
      </x:c>
      <x:c r="M179" s="30" t="n">
        <x:v>15.5</x:v>
      </x:c>
    </x:row>
    <x:row r="180" ht="23" customHeight="1">
      <x:c r="A180" s="2" t="str">
        <x:v>Lodge 21</x:v>
      </x:c>
      <x:c r="B180" s="2" t="str"/>
      <x:c r="C180" s="7" t="n">
        <x:v>3028.97</x:v>
      </x:c>
      <x:c r="D180" s="8" t="d">
        <x:v>2026-04-01T00:00:00.000Z</x:v>
      </x:c>
      <x:c r="E180" s="8" t="d">
        <x:v>2026-06-02T00:00:00.000Z</x:v>
      </x:c>
      <x:c r="F180" s="8" t="d">
        <x:v>2026-08-19T00:00:00.000Z</x:v>
      </x:c>
      <x:c r="G180" s="2" t="str">
        <x:v>KI-B25014E5-0027</x:v>
      </x:c>
      <x:c r="H180" s="2" t="str">
        <x:v>Multi-month: excluded from monthly totals. No later overlapping usage period found | Crosses calendar month boundary</x:v>
      </x:c>
      <x:c r="I180" s="2" t="n">
        <x:v>2</x:v>
      </x:c>
      <x:c r="J180" s="2" t="str">
        <x:v>Lodge 21 - Woodland Lodges - SA33 4LF/(untitled)(10).pdf</x:v>
      </x:c>
      <x:c r="K180" s="29" t="n">
        <x:v>25.2</x:v>
      </x:c>
      <x:c r="L180" s="30" t="n">
        <x:v>763.29</x:v>
      </x:c>
      <x:c r="M180" s="30" t="n">
        <x:v>31.5</x:v>
      </x:c>
    </x:row>
    <x:row r="181" ht="23" customHeight="1">
      <x:c r="A181" s="2" t="str">
        <x:v>Lodge 21</x:v>
      </x:c>
      <x:c r="B181" s="2" t="str"/>
      <x:c r="C181" s="7" t="n">
        <x:v>2147</x:v>
      </x:c>
      <x:c r="D181" s="8" t="d">
        <x:v>2026-06-03T00:00:00.000Z</x:v>
      </x:c>
      <x:c r="E181" s="8" t="d">
        <x:v>2026-08-02T00:00:00.000Z</x:v>
      </x:c>
      <x:c r="F181" s="8" t="d">
        <x:v>2026-08-19T00:00:00.000Z</x:v>
      </x:c>
      <x:c r="G181" s="2" t="str">
        <x:v>KI-B25014E5-0027</x:v>
      </x:c>
      <x:c r="H181" s="2" t="str">
        <x:v>Multi-month: excluded from monthly totals. No later overlapping usage period found | Crosses calendar month boundary</x:v>
      </x:c>
      <x:c r="I181" s="2" t="n">
        <x:v>3</x:v>
      </x:c>
      <x:c r="J181" s="2" t="str">
        <x:v>Lodge 21 - Woodland Lodges - SA33 4LF/(untitled)(10).pdf</x:v>
      </x:c>
      <x:c r="K181" s="29" t="n">
        <x:v>25.2</x:v>
      </x:c>
      <x:c r="L181" s="30" t="n">
        <x:v>541.04</x:v>
      </x:c>
      <x:c r="M181" s="30" t="n">
        <x:v>30.5</x:v>
      </x:c>
    </x:row>
    <x:row r="182" ht="23" customHeight="1">
      <x:c r="A182" s="2" t="str">
        <x:v>Lodge 21</x:v>
      </x:c>
      <x:c r="B182" s="2" t="str"/>
      <x:c r="C182" s="7" t="n">
        <x:v>28061.6</x:v>
      </x:c>
      <x:c r="D182" s="8" t="d">
        <x:v>2024-10-05T00:00:00.000Z</x:v>
      </x:c>
      <x:c r="E182" s="8" t="d">
        <x:v>2026-03-31T00:00:00.000Z</x:v>
      </x:c>
      <x:c r="F182" s="8" t="d">
        <x:v>2026-08-19T00:00:00.000Z</x:v>
      </x:c>
      <x:c r="G182" s="2" t="str">
        <x:v>KI-B25014E5-0027</x:v>
      </x:c>
      <x:c r="H182" s="2" t="str">
        <x:v>Multi-month: excluded from monthly totals. No later overlapping usage period found | Crosses calendar month boundary</x:v>
      </x:c>
      <x:c r="I182" s="2" t="n">
        <x:v>4</x:v>
      </x:c>
      <x:c r="J182" s="2" t="str">
        <x:v>Lodge 21 - Woodland Lodges - SA33 4LF/(untitled)(10).pdf</x:v>
      </x:c>
      <x:c r="K182" s="29" t="n">
        <x:v>25.129</x:v>
      </x:c>
      <x:c r="L182" s="30" t="n">
        <x:v>7051.51</x:v>
      </x:c>
      <x:c r="M182" s="30" t="n">
        <x:v>271.5</x:v>
      </x:c>
    </x:row>
    <x:row r="183" ht="23" customHeight="1">
      <x:c r="A183" s="2" t="str">
        <x:v>Lodge 21</x:v>
      </x:c>
      <x:c r="B183" s="2" t="str"/>
      <x:c r="C183" s="7" t="n">
        <x:v>6158.42</x:v>
      </x:c>
      <x:c r="D183" s="8" t="d">
        <x:v>2024-06-02T00:00:00.000Z</x:v>
      </x:c>
      <x:c r="E183" s="8" t="d">
        <x:v>2024-10-04T00:00:00.000Z</x:v>
      </x:c>
      <x:c r="F183" s="8" t="d">
        <x:v>2026-08-19T00:00:00.000Z</x:v>
      </x:c>
      <x:c r="G183" s="2" t="str">
        <x:v>KI-B25014E5-0027</x:v>
      </x:c>
      <x:c r="H183" s="2" t="str">
        <x:v>Multi-month: excluded from monthly totals. No later overlapping usage period found | Crosses calendar month boundary</x:v>
      </x:c>
      <x:c r="I183" s="2" t="n">
        <x:v>5</x:v>
      </x:c>
      <x:c r="J183" s="2" t="str">
        <x:v>Lodge 21 - Woodland Lodges - SA33 4LF/(untitled)(10).pdf</x:v>
      </x:c>
      <x:c r="K183" s="29" t="n">
        <x:v>28.5</x:v>
      </x:c>
      <x:c r="L183" s="30" t="n">
        <x:v>1755.14</x:v>
      </x:c>
      <x:c r="M183" s="30" t="n">
        <x:v>31.25</x:v>
      </x:c>
    </x:row>
    <x:row r="184" ht="23" customHeight="1">
      <x:c r="A184" s="2" t="str">
        <x:v>Lodge 24</x:v>
      </x:c>
      <x:c r="B184" s="2" t="str">
        <x:v>2025-10</x:v>
      </x:c>
      <x:c r="C184" s="7" t="n">
        <x:v>818.02</x:v>
      </x:c>
      <x:c r="D184" s="8" t="d">
        <x:v>2025-10-01T00:00:00.000Z</x:v>
      </x:c>
      <x:c r="E184" s="8" t="d">
        <x:v>2025-10-31T00:00:00.000Z</x:v>
      </x:c>
      <x:c r="F184" s="8" t="d">
        <x:v>2025-11-06T00:00:00.000Z</x:v>
      </x:c>
      <x:c r="G184" s="2" t="str">
        <x:v>KI-8DE7EDEF-0017</x:v>
      </x:c>
      <x:c r="H184" s="2" t="str">
        <x:v>Later overlapping bill: KI-8DE7EDEF-0022</x:v>
      </x:c>
      <x:c r="I184" s="2" t="n">
        <x:v>2</x:v>
      </x:c>
      <x:c r="J184" s="2" t="str">
        <x:v>Lodge 24 - Woodland Lodges - SA33 4LF/(untitled)(11).pdf</x:v>
      </x:c>
      <x:c r="K184" s="29" t="n">
        <x:v>25.2</x:v>
      </x:c>
      <x:c r="L184" s="30" t="n">
        <x:v>206.14</x:v>
      </x:c>
      <x:c r="M184" s="30" t="n">
        <x:v>15.5</x:v>
      </x:c>
    </x:row>
    <x:row r="185" ht="23" customHeight="1">
      <x:c r="A185" s="2" t="str">
        <x:v>Lodge 24</x:v>
      </x:c>
      <x:c r="B185" s="2" t="str">
        <x:v>2025-11</x:v>
      </x:c>
      <x:c r="C185" s="7" t="n">
        <x:v>907.63</x:v>
      </x:c>
      <x:c r="D185" s="8" t="d">
        <x:v>2025-11-01T00:00:00.000Z</x:v>
      </x:c>
      <x:c r="E185" s="8" t="d">
        <x:v>2025-12-01T00:00:00.000Z</x:v>
      </x:c>
      <x:c r="F185" s="8" t="d">
        <x:v>2025-12-02T00:00:00.000Z</x:v>
      </x:c>
      <x:c r="G185" s="2" t="str">
        <x:v>KI-8DE7EDEF-0018</x:v>
      </x:c>
      <x:c r="H185" s="2" t="str">
        <x:v>Later overlapping bill: KI-8DE7EDEF-0022 | Crosses calendar month boundary</x:v>
      </x:c>
      <x:c r="I185" s="2" t="n">
        <x:v>2</x:v>
      </x:c>
      <x:c r="J185" s="2" t="str">
        <x:v>Lodge 24 - Woodland Lodges - SA33 4LF/(untitled)(12).pdf</x:v>
      </x:c>
      <x:c r="K185" s="29" t="n">
        <x:v>25.2</x:v>
      </x:c>
      <x:c r="L185" s="30" t="n">
        <x:v>228.72</x:v>
      </x:c>
      <x:c r="M185" s="30" t="n">
        <x:v>15.5</x:v>
      </x:c>
    </x:row>
    <x:row r="186" ht="23" customHeight="1">
      <x:c r="A186" s="2" t="str">
        <x:v>Kingfisher Lodge</x:v>
      </x:c>
      <x:c r="B186" s="2" t="str">
        <x:v>2025-11</x:v>
      </x:c>
      <x:c r="C186" s="7" t="n">
        <x:v>975.9</x:v>
      </x:c>
      <x:c r="D186" s="8" t="d">
        <x:v>2025-11-01T00:00:00.000Z</x:v>
      </x:c>
      <x:c r="E186" s="8" t="d">
        <x:v>2025-12-01T00:00:00.000Z</x:v>
      </x:c>
      <x:c r="F186" s="8" t="d">
        <x:v>2025-12-02T00:00:00.000Z</x:v>
      </x:c>
      <x:c r="G186" s="2" t="str">
        <x:v>KI-BF862B52-0016</x:v>
      </x:c>
      <x:c r="H186" s="2" t="str">
        <x:v>No later overlapping usage period found | Crosses calendar month boundary</x:v>
      </x:c>
      <x:c r="I186" s="2" t="n">
        <x:v>2</x:v>
      </x:c>
      <x:c r="J186" s="2" t="str">
        <x:v>Kingfisher Lodge - Woodland Lodges - SA33 4LF/(untitled)(22).pdf</x:v>
      </x:c>
      <x:c r="K186" s="29" t="n">
        <x:v>25.2</x:v>
      </x:c>
      <x:c r="L186" s="30" t="n">
        <x:v>245.93</x:v>
      </x:c>
      <x:c r="M186" s="30" t="n">
        <x:v>15.5</x:v>
      </x:c>
    </x:row>
    <x:row r="187" ht="23" customHeight="1">
      <x:c r="A187" s="2" t="str">
        <x:v>Lodge 17</x:v>
      </x:c>
      <x:c r="B187" s="2" t="str">
        <x:v>2026-05</x:v>
      </x:c>
      <x:c r="C187" s="7" t="n">
        <x:v>2216</x:v>
      </x:c>
      <x:c r="D187" s="8" t="d">
        <x:v>2026-05-01T00:00:00.000Z</x:v>
      </x:c>
      <x:c r="E187" s="8" t="d">
        <x:v>2026-06-02T00:00:00.000Z</x:v>
      </x:c>
      <x:c r="F187" s="8" t="d">
        <x:v>2026-06-04T00:00:00.000Z</x:v>
      </x:c>
      <x:c r="G187" s="2" t="str">
        <x:v>KI-8C038400-0025</x:v>
      </x:c>
      <x:c r="H187" s="2" t="str">
        <x:v>No later overlapping usage period found | Crosses calendar month boundary</x:v>
      </x:c>
      <x:c r="I187" s="2" t="n">
        <x:v>2</x:v>
      </x:c>
      <x:c r="J187" s="2" t="str">
        <x:v>Lodge 17 - Woodland Lodges - SA33 4LF/(untitled)(70).pdf</x:v>
      </x:c>
      <x:c r="K187" s="29" t="n">
        <x:v>25.2</x:v>
      </x:c>
      <x:c r="L187" s="30" t="n">
        <x:v>558.43</x:v>
      </x:c>
      <x:c r="M187" s="30" t="n">
        <x:v>16.5</x:v>
      </x:c>
    </x:row>
    <x:row r="188" ht="23" customHeight="1">
      <x:c r="A188" s="2" t="str">
        <x:v>Lodge 17</x:v>
      </x:c>
      <x:c r="B188" s="2" t="str">
        <x:v>2026-04</x:v>
      </x:c>
      <x:c r="C188" s="7" t="n">
        <x:v>2265.6</x:v>
      </x:c>
      <x:c r="D188" s="8" t="d">
        <x:v>2026-04-01T00:00:00.000Z</x:v>
      </x:c>
      <x:c r="E188" s="8" t="d">
        <x:v>2026-04-30T00:00:00.000Z</x:v>
      </x:c>
      <x:c r="F188" s="8" t="d">
        <x:v>2026-05-05T00:00:00.000Z</x:v>
      </x:c>
      <x:c r="G188" s="2" t="str">
        <x:v>KI-8C038400-0024</x:v>
      </x:c>
      <x:c r="H188" s="2" t="str">
        <x:v>No later overlapping usage period found</x:v>
      </x:c>
      <x:c r="I188" s="2" t="n">
        <x:v>2</x:v>
      </x:c>
      <x:c r="J188" s="2" t="str">
        <x:v>Lodge 17 - Woodland Lodges - SA33 4LF/(untitled)(71).pdf</x:v>
      </x:c>
      <x:c r="K188" s="29" t="n">
        <x:v>25.2</x:v>
      </x:c>
      <x:c r="L188" s="30" t="n">
        <x:v>570.93</x:v>
      </x:c>
      <x:c r="M188" s="30" t="n">
        <x:v>15</x:v>
      </x:c>
    </x:row>
    <x:row r="189" ht="23" customHeight="1">
      <x:c r="A189" s="2" t="str">
        <x:v>Lodge 17</x:v>
      </x:c>
      <x:c r="B189" s="2" t="str">
        <x:v>2026-03</x:v>
      </x:c>
      <x:c r="C189" s="7" t="n">
        <x:v>2346.4</x:v>
      </x:c>
      <x:c r="D189" s="8" t="d">
        <x:v>2026-03-02T00:00:00.000Z</x:v>
      </x:c>
      <x:c r="E189" s="8" t="d">
        <x:v>2026-03-31T00:00:00.000Z</x:v>
      </x:c>
      <x:c r="F189" s="8" t="d">
        <x:v>2026-05-05T00:00:00.000Z</x:v>
      </x:c>
      <x:c r="G189" s="2" t="str">
        <x:v>KI-8C038400-0024</x:v>
      </x:c>
      <x:c r="H189" s="2" t="str">
        <x:v>No later overlapping usage period found</x:v>
      </x:c>
      <x:c r="I189" s="2" t="n">
        <x:v>2</x:v>
      </x:c>
      <x:c r="J189" s="2" t="str">
        <x:v>Lodge 17 - Woodland Lodges - SA33 4LF/(untitled)(71).pdf</x:v>
      </x:c>
      <x:c r="K189" s="29" t="n">
        <x:v>25.2</x:v>
      </x:c>
      <x:c r="L189" s="30" t="n">
        <x:v>591.29</x:v>
      </x:c>
      <x:c r="M189" s="30" t="n">
        <x:v>15</x:v>
      </x:c>
    </x:row>
    <x:row r="190" ht="23" customHeight="1">
      <x:c r="A190" s="2" t="str">
        <x:v>Lodge 17</x:v>
      </x:c>
      <x:c r="B190" s="2" t="str">
        <x:v>2026-02</x:v>
      </x:c>
      <x:c r="C190" s="7" t="n">
        <x:v>3018.68</x:v>
      </x:c>
      <x:c r="D190" s="8" t="d">
        <x:v>2026-02-01T00:00:00.000Z</x:v>
      </x:c>
      <x:c r="E190" s="8" t="d">
        <x:v>2026-03-01T00:00:00.000Z</x:v>
      </x:c>
      <x:c r="F190" s="8" t="d">
        <x:v>2026-03-03T00:00:00.000Z</x:v>
      </x:c>
      <x:c r="G190" s="2" t="str">
        <x:v>KI-8C038400-0023</x:v>
      </x:c>
      <x:c r="H190" s="2" t="str">
        <x:v>No later overlapping usage period found | Crosses calendar month boundary</x:v>
      </x:c>
      <x:c r="I190" s="2" t="n">
        <x:v>2</x:v>
      </x:c>
      <x:c r="J190" s="2" t="str">
        <x:v>Lodge 17 - Woodland Lodges - SA33 4LF/(untitled)(72).pdf</x:v>
      </x:c>
      <x:c r="K190" s="29" t="n">
        <x:v>25.2</x:v>
      </x:c>
      <x:c r="L190" s="30" t="n">
        <x:v>760.71</x:v>
      </x:c>
      <x:c r="M190" s="30" t="n">
        <x:v>14.5</x:v>
      </x:c>
    </x:row>
    <x:row r="191" ht="23" customHeight="1">
      <x:c r="A191" s="2" t="str">
        <x:v>Lodge 17</x:v>
      </x:c>
      <x:c r="B191" s="2" t="str">
        <x:v>2026-01</x:v>
      </x:c>
      <x:c r="C191" s="7" t="n">
        <x:v>2581.98</x:v>
      </x:c>
      <x:c r="D191" s="8" t="d">
        <x:v>2026-01-01T00:00:00.000Z</x:v>
      </x:c>
      <x:c r="E191" s="8" t="d">
        <x:v>2026-01-31T00:00:00.000Z</x:v>
      </x:c>
      <x:c r="F191" s="8" t="d">
        <x:v>2026-02-09T00:00:00.000Z</x:v>
      </x:c>
      <x:c r="G191" s="2" t="str">
        <x:v>KI-8C038400-0022</x:v>
      </x:c>
      <x:c r="H191" s="2" t="str">
        <x:v>No later overlapping usage period found</x:v>
      </x:c>
      <x:c r="I191" s="2" t="n">
        <x:v>2</x:v>
      </x:c>
      <x:c r="J191" s="2" t="str">
        <x:v>Lodge 17 - Woodland Lodges - SA33 4LF/(untitled)(73).pdf</x:v>
      </x:c>
      <x:c r="K191" s="29" t="n">
        <x:v>25.2</x:v>
      </x:c>
      <x:c r="L191" s="30" t="n">
        <x:v>650.66</x:v>
      </x:c>
      <x:c r="M191" s="30" t="n">
        <x:v>15.5</x:v>
      </x:c>
    </x:row>
    <x:row r="192" ht="23" customHeight="1">
      <x:c r="A192" s="2" t="str">
        <x:v>Lodge 17</x:v>
      </x:c>
      <x:c r="B192" s="2" t="str">
        <x:v>2025-12</x:v>
      </x:c>
      <x:c r="C192" s="7" t="n">
        <x:v>1944.34</x:v>
      </x:c>
      <x:c r="D192" s="8" t="d">
        <x:v>2025-12-02T00:00:00.000Z</x:v>
      </x:c>
      <x:c r="E192" s="8" t="d">
        <x:v>2025-12-31T00:00:00.000Z</x:v>
      </x:c>
      <x:c r="F192" s="8" t="d">
        <x:v>2026-01-07T00:00:00.000Z</x:v>
      </x:c>
      <x:c r="G192" s="2" t="str">
        <x:v>KI-8C038400-0021</x:v>
      </x:c>
      <x:c r="H192" s="2" t="str">
        <x:v>No later overlapping usage period found</x:v>
      </x:c>
      <x:c r="I192" s="2" t="n">
        <x:v>2</x:v>
      </x:c>
      <x:c r="J192" s="2" t="str">
        <x:v>Lodge 17 - Woodland Lodges - SA33 4LF/(untitled)(74).pdf</x:v>
      </x:c>
      <x:c r="K192" s="29" t="n">
        <x:v>25.2</x:v>
      </x:c>
      <x:c r="L192" s="30" t="n">
        <x:v>489.97</x:v>
      </x:c>
      <x:c r="M192" s="30" t="n">
        <x:v>15</x:v>
      </x:c>
    </x:row>
    <x:row r="193" ht="23" customHeight="1">
      <x:c r="A193" s="2" t="str">
        <x:v>Lodge 17</x:v>
      </x:c>
      <x:c r="B193" s="2" t="str">
        <x:v>2025-11</x:v>
      </x:c>
      <x:c r="C193" s="7" t="n">
        <x:v>2456.14</x:v>
      </x:c>
      <x:c r="D193" s="8" t="d">
        <x:v>2025-11-01T00:00:00.000Z</x:v>
      </x:c>
      <x:c r="E193" s="8" t="d">
        <x:v>2025-12-01T00:00:00.000Z</x:v>
      </x:c>
      <x:c r="F193" s="8" t="d">
        <x:v>2025-12-02T00:00:00.000Z</x:v>
      </x:c>
      <x:c r="G193" s="2" t="str">
        <x:v>KI-8C038400-0020</x:v>
      </x:c>
      <x:c r="H193" s="2" t="str">
        <x:v>No later overlapping usage period found | Crosses calendar month boundary</x:v>
      </x:c>
      <x:c r="I193" s="2" t="n">
        <x:v>2</x:v>
      </x:c>
      <x:c r="J193" s="2" t="str">
        <x:v>Lodge 17 - Woodland Lodges - SA33 4LF/(untitled)(75).pdf</x:v>
      </x:c>
      <x:c r="K193" s="29" t="n">
        <x:v>25.2</x:v>
      </x:c>
      <x:c r="L193" s="30" t="n">
        <x:v>618.95</x:v>
      </x:c>
      <x:c r="M193" s="30" t="n">
        <x:v>15.5</x:v>
      </x:c>
    </x:row>
    <x:row r="194" ht="23" customHeight="1">
      <x:c r="A194" s="2" t="str">
        <x:v>Lodge 16</x:v>
      </x:c>
      <x:c r="B194" s="2" t="str">
        <x:v>2026-09</x:v>
      </x:c>
      <x:c r="C194" s="7" t="n">
        <x:v>817.65</x:v>
      </x:c>
      <x:c r="D194" s="8" t="d">
        <x:v>2026-09-01T00:00:00.000Z</x:v>
      </x:c>
      <x:c r="E194" s="8" t="d">
        <x:v>2026-09-30T00:00:00.000Z</x:v>
      </x:c>
      <x:c r="F194" s="8" t="d">
        <x:v>2026-10-06T00:00:00.000Z</x:v>
      </x:c>
      <x:c r="G194" s="2" t="str">
        <x:v>KI-BF3866CF-0027</x:v>
      </x:c>
      <x:c r="H194" s="2" t="str">
        <x:v>No later overlapping usage period found</x:v>
      </x:c>
      <x:c r="I194" s="2" t="n">
        <x:v>2</x:v>
      </x:c>
      <x:c r="J194" s="2" t="str">
        <x:v>Lodge 16 - Woodland Lodges - SA33 4LF/(untitled)(77).pdf</x:v>
      </x:c>
      <x:c r="K194" s="29" t="n">
        <x:v>25.2</x:v>
      </x:c>
      <x:c r="L194" s="30" t="n">
        <x:v>206.05</x:v>
      </x:c>
      <x:c r="M194" s="30" t="n">
        <x:v>15</x:v>
      </x:c>
    </x:row>
    <x:row r="195" ht="23" customHeight="1">
      <x:c r="A195" s="2" t="str">
        <x:v>Lodge 16</x:v>
      </x:c>
      <x:c r="B195" s="2" t="str">
        <x:v>2026-07</x:v>
      </x:c>
      <x:c r="C195" s="7" t="n">
        <x:v>924.69</x:v>
      </x:c>
      <x:c r="D195" s="8" t="d">
        <x:v>2026-07-01T00:00:00.000Z</x:v>
      </x:c>
      <x:c r="E195" s="8" t="d">
        <x:v>2026-07-31T00:00:00.000Z</x:v>
      </x:c>
      <x:c r="F195" s="8" t="d">
        <x:v>2026-08-06T00:00:00.000Z</x:v>
      </x:c>
      <x:c r="G195" s="2" t="str">
        <x:v>KI-BF3866CF-0025</x:v>
      </x:c>
      <x:c r="H195" s="2" t="str">
        <x:v>No later overlapping usage period found</x:v>
      </x:c>
      <x:c r="I195" s="2" t="n">
        <x:v>2</x:v>
      </x:c>
      <x:c r="J195" s="2" t="str">
        <x:v>Lodge 16 - Woodland Lodges - SA33 4LF/(untitled)(79).pdf</x:v>
      </x:c>
      <x:c r="K195" s="29" t="n">
        <x:v>25.2</x:v>
      </x:c>
      <x:c r="L195" s="30" t="n">
        <x:v>233.02</x:v>
      </x:c>
      <x:c r="M195" s="30" t="n">
        <x:v>15.5</x:v>
      </x:c>
    </x:row>
    <x:row r="196" ht="23" customHeight="1">
      <x:c r="A196" s="2" t="str">
        <x:v>Lodge 16</x:v>
      </x:c>
      <x:c r="B196" s="2" t="str">
        <x:v>2026-06</x:v>
      </x:c>
      <x:c r="C196" s="7" t="n">
        <x:v>848.96</x:v>
      </x:c>
      <x:c r="D196" s="8" t="d">
        <x:v>2026-06-03T00:00:00.000Z</x:v>
      </x:c>
      <x:c r="E196" s="8" t="d">
        <x:v>2026-06-30T00:00:00.000Z</x:v>
      </x:c>
      <x:c r="F196" s="8" t="d">
        <x:v>2026-07-06T00:00:00.000Z</x:v>
      </x:c>
      <x:c r="G196" s="2" t="str">
        <x:v>KI-BF3866CF-0024</x:v>
      </x:c>
      <x:c r="H196" s="2" t="str">
        <x:v>No later overlapping usage period found</x:v>
      </x:c>
      <x:c r="I196" s="2" t="n">
        <x:v>2</x:v>
      </x:c>
      <x:c r="J196" s="2" t="str">
        <x:v>Lodge 16 - Woodland Lodges - SA33 4LF/(untitled)(80).pdf</x:v>
      </x:c>
      <x:c r="K196" s="29" t="n">
        <x:v>25.2</x:v>
      </x:c>
      <x:c r="L196" s="30" t="n">
        <x:v>213.94</x:v>
      </x:c>
      <x:c r="M196" s="30" t="n">
        <x:v>14</x:v>
      </x:c>
    </x:row>
    <x:row r="197" ht="23" customHeight="1">
      <x:c r="A197" s="2" t="str">
        <x:v>Lodge 16</x:v>
      </x:c>
      <x:c r="B197" s="2" t="str">
        <x:v>2026-04</x:v>
      </x:c>
      <x:c r="C197" s="7" t="n">
        <x:v>953.99</x:v>
      </x:c>
      <x:c r="D197" s="8" t="d">
        <x:v>2026-04-01T00:00:00.000Z</x:v>
      </x:c>
      <x:c r="E197" s="8" t="d">
        <x:v>2026-04-30T00:00:00.000Z</x:v>
      </x:c>
      <x:c r="F197" s="8" t="d">
        <x:v>2026-05-05T00:00:00.000Z</x:v>
      </x:c>
      <x:c r="G197" s="2" t="str">
        <x:v>KI-BF3866CF-0022</x:v>
      </x:c>
      <x:c r="H197" s="2" t="str">
        <x:v>No later overlapping usage period found</x:v>
      </x:c>
      <x:c r="I197" s="2" t="n">
        <x:v>2</x:v>
      </x:c>
      <x:c r="J197" s="2" t="str">
        <x:v>Lodge 16 - Woodland Lodges - SA33 4LF/(untitled)(82).pdf</x:v>
      </x:c>
      <x:c r="K197" s="29" t="n">
        <x:v>25.2</x:v>
      </x:c>
      <x:c r="L197" s="30" t="n">
        <x:v>240.4</x:v>
      </x:c>
      <x:c r="M197" s="30" t="n">
        <x:v>15</x:v>
      </x:c>
    </x:row>
    <x:row r="198" ht="23" customHeight="1">
      <x:c r="A198" s="2" t="str">
        <x:v>Lodge 16</x:v>
      </x:c>
      <x:c r="B198" s="2" t="str">
        <x:v>2026-03</x:v>
      </x:c>
      <x:c r="C198" s="7" t="n">
        <x:v>1137.01</x:v>
      </x:c>
      <x:c r="D198" s="8" t="d">
        <x:v>2026-03-02T00:00:00.000Z</x:v>
      </x:c>
      <x:c r="E198" s="8" t="d">
        <x:v>2026-03-31T00:00:00.000Z</x:v>
      </x:c>
      <x:c r="F198" s="8" t="d">
        <x:v>2026-05-05T00:00:00.000Z</x:v>
      </x:c>
      <x:c r="G198" s="2" t="str">
        <x:v>KI-BF3866CF-0022</x:v>
      </x:c>
      <x:c r="H198" s="2" t="str">
        <x:v>No later overlapping usage period found</x:v>
      </x:c>
      <x:c r="I198" s="2" t="n">
        <x:v>2</x:v>
      </x:c>
      <x:c r="J198" s="2" t="str">
        <x:v>Lodge 16 - Woodland Lodges - SA33 4LF/(untitled)(82).pdf</x:v>
      </x:c>
      <x:c r="K198" s="29" t="n">
        <x:v>25.2</x:v>
      </x:c>
      <x:c r="L198" s="30" t="n">
        <x:v>286.53</x:v>
      </x:c>
      <x:c r="M198" s="30" t="n">
        <x:v>15</x:v>
      </x:c>
    </x:row>
    <x:row r="199" ht="23" customHeight="1">
      <x:c r="A199" s="2" t="str">
        <x:v>Kingfisher Lodge</x:v>
      </x:c>
      <x:c r="B199" s="2" t="str">
        <x:v>2026-07</x:v>
      </x:c>
      <x:c r="C199" s="7" t="n">
        <x:v>617.18</x:v>
      </x:c>
      <x:c r="D199" s="8" t="d">
        <x:v>2026-07-01T00:00:00.000Z</x:v>
      </x:c>
      <x:c r="E199" s="8" t="d">
        <x:v>2026-07-31T00:00:00.000Z</x:v>
      </x:c>
      <x:c r="F199" s="8" t="d">
        <x:v>2026-08-06T00:00:00.000Z</x:v>
      </x:c>
      <x:c r="G199" s="2" t="str">
        <x:v>KI-BF862B52-0023</x:v>
      </x:c>
      <x:c r="H199" s="2" t="str">
        <x:v>No later overlapping usage period found</x:v>
      </x:c>
      <x:c r="I199" s="2" t="n">
        <x:v>2</x:v>
      </x:c>
      <x:c r="J199" s="2" t="str">
        <x:v>Kingfisher Lodge - Woodland Lodges - SA33 4LF/(untitled)(1).pdf</x:v>
      </x:c>
      <x:c r="K199" s="29" t="n">
        <x:v>25.2</x:v>
      </x:c>
      <x:c r="L199" s="30" t="n">
        <x:v>155.53</x:v>
      </x:c>
      <x:c r="M199" s="30" t="n">
        <x:v>15.5</x:v>
      </x:c>
    </x:row>
    <x:row r="200" ht="23" customHeight="1">
      <x:c r="A200" s="2" t="str">
        <x:v>Lodge 21</x:v>
      </x:c>
      <x:c r="B200" s="2" t="str">
        <x:v>2026-02</x:v>
      </x:c>
      <x:c r="C200" s="7" t="n">
        <x:v>1970.26</x:v>
      </x:c>
      <x:c r="D200" s="8" t="d">
        <x:v>2026-02-01T00:00:00.000Z</x:v>
      </x:c>
      <x:c r="E200" s="8" t="d">
        <x:v>2026-03-01T00:00:00.000Z</x:v>
      </x:c>
      <x:c r="F200" s="8" t="d">
        <x:v>2026-03-03T00:00:00.000Z</x:v>
      </x:c>
      <x:c r="G200" s="2" t="str">
        <x:v>KI-B25014E5-0022</x:v>
      </x:c>
      <x:c r="H200" s="2" t="str">
        <x:v>Later overlapping bill: KI-B25014E5-0023, KI-B25014E5-0027 | Crosses calendar month boundary</x:v>
      </x:c>
      <x:c r="I200" s="2" t="n">
        <x:v>2</x:v>
      </x:c>
      <x:c r="J200" s="2" t="str">
        <x:v>Lodge 21 - Woodland Lodges - SA33 4LF/(untitled)(4).pdf</x:v>
      </x:c>
      <x:c r="K200" s="29" t="n">
        <x:v>25.2</x:v>
      </x:c>
      <x:c r="L200" s="30" t="n">
        <x:v>496.51</x:v>
      </x:c>
      <x:c r="M200" s="30" t="n">
        <x:v>14.5</x:v>
      </x:c>
    </x:row>
    <x:row r="201" ht="23" customHeight="1">
      <x:c r="A201" s="2" t="str">
        <x:v>Lodge 21</x:v>
      </x:c>
      <x:c r="B201" s="2" t="str">
        <x:v>2026-01</x:v>
      </x:c>
      <x:c r="C201" s="7" t="n">
        <x:v>1181.53</x:v>
      </x:c>
      <x:c r="D201" s="8" t="d">
        <x:v>2026-01-01T00:00:00.000Z</x:v>
      </x:c>
      <x:c r="E201" s="8" t="d">
        <x:v>2026-01-31T00:00:00.000Z</x:v>
      </x:c>
      <x:c r="F201" s="8" t="d">
        <x:v>2026-02-09T00:00:00.000Z</x:v>
      </x:c>
      <x:c r="G201" s="2" t="str">
        <x:v>KI-B25014E5-0021</x:v>
      </x:c>
      <x:c r="H201" s="2" t="str">
        <x:v>Later overlapping bill: KI-B25014E5-0023, KI-B25014E5-0027</x:v>
      </x:c>
      <x:c r="I201" s="2" t="n">
        <x:v>2</x:v>
      </x:c>
      <x:c r="J201" s="2" t="str">
        <x:v>Lodge 21 - Woodland Lodges - SA33 4LF/(untitled)(5).pdf</x:v>
      </x:c>
      <x:c r="K201" s="29" t="n">
        <x:v>25.2</x:v>
      </x:c>
      <x:c r="L201" s="30" t="n">
        <x:v>297.75</x:v>
      </x:c>
      <x:c r="M201" s="30" t="n">
        <x:v>15.5</x:v>
      </x:c>
    </x:row>
    <x:row r="202" ht="23" customHeight="1">
      <x:c r="A202" s="2" t="str">
        <x:v>Lodge 21</x:v>
      </x:c>
      <x:c r="B202" s="2" t="str">
        <x:v>2026-03</x:v>
      </x:c>
      <x:c r="C202" s="7" t="n">
        <x:v>1845.03</x:v>
      </x:c>
      <x:c r="D202" s="8" t="d">
        <x:v>2026-03-02T00:00:00.000Z</x:v>
      </x:c>
      <x:c r="E202" s="8" t="d">
        <x:v>2026-03-31T00:00:00.000Z</x:v>
      </x:c>
      <x:c r="F202" s="8" t="d">
        <x:v>2026-05-22T00:00:00.000Z</x:v>
      </x:c>
      <x:c r="G202" s="2" t="str">
        <x:v>KI-B25014E5-0023</x:v>
      </x:c>
      <x:c r="H202" s="2" t="str">
        <x:v>Later overlapping bill: KI-B25014E5-0027</x:v>
      </x:c>
      <x:c r="I202" s="2" t="n">
        <x:v>2</x:v>
      </x:c>
      <x:c r="J202" s="2" t="str">
        <x:v>Lodge 21 - Woodland Lodges - SA33 4LF/(untitled)(6).pdf</x:v>
      </x:c>
      <x:c r="K202" s="29" t="n">
        <x:v>25.2</x:v>
      </x:c>
      <x:c r="L202" s="30" t="n">
        <x:v>464.95</x:v>
      </x:c>
      <x:c r="M202" s="30" t="n">
        <x:v>15</x:v>
      </x:c>
    </x:row>
    <x:row r="203" ht="23" customHeight="1">
      <x:c r="A203" s="2" t="str">
        <x:v>Lodge 21</x:v>
      </x:c>
      <x:c r="B203" s="2" t="str"/>
      <x:c r="C203" s="7" t="n">
        <x:v>10180.26</x:v>
      </x:c>
      <x:c r="D203" s="8" t="d">
        <x:v>2024-10-05T00:00:00.000Z</x:v>
      </x:c>
      <x:c r="E203" s="8" t="d">
        <x:v>2025-03-31T00:00:00.000Z</x:v>
      </x:c>
      <x:c r="F203" s="8" t="d">
        <x:v>2026-05-22T00:00:00.000Z</x:v>
      </x:c>
      <x:c r="G203" s="2" t="str">
        <x:v>KI-B25014E5-0023</x:v>
      </x:c>
      <x:c r="H203" s="2" t="str">
        <x:v>Multi-month: excluded from monthly totals. Later overlapping bill: KI-B25014E5-0027 | Crosses calendar month boundary</x:v>
      </x:c>
      <x:c r="I203" s="2" t="n">
        <x:v>2</x:v>
      </x:c>
      <x:c r="J203" s="2" t="str">
        <x:v>Lodge 21 - Woodland Lodges - SA33 4LF/(untitled)(6).pdf</x:v>
      </x:c>
      <x:c r="K203" s="29" t="n">
        <x:v>25.003</x:v>
      </x:c>
      <x:c r="L203" s="30" t="n">
        <x:v>2545.39</x:v>
      </x:c>
      <x:c r="M203" s="30" t="n">
        <x:v>89</x:v>
      </x:c>
    </x:row>
    <x:row r="204" ht="23" customHeight="1">
      <x:c r="A204" s="2" t="str">
        <x:v>Lodge 21</x:v>
      </x:c>
      <x:c r="B204" s="2" t="str"/>
      <x:c r="C204" s="7" t="n">
        <x:v>16036.31</x:v>
      </x:c>
      <x:c r="D204" s="8" t="d">
        <x:v>2025-04-01T00:00:00.000Z</x:v>
      </x:c>
      <x:c r="E204" s="8" t="d">
        <x:v>2026-03-01T00:00:00.000Z</x:v>
      </x:c>
      <x:c r="F204" s="8" t="d">
        <x:v>2026-05-22T00:00:00.000Z</x:v>
      </x:c>
      <x:c r="G204" s="2" t="str">
        <x:v>KI-B25014E5-0023</x:v>
      </x:c>
      <x:c r="H204" s="2" t="str">
        <x:v>Multi-month: excluded from monthly totals. Later overlapping bill: KI-B25014E5-0027 | Crosses calendar month boundary</x:v>
      </x:c>
      <x:c r="I204" s="2" t="n">
        <x:v>3</x:v>
      </x:c>
      <x:c r="J204" s="2" t="str">
        <x:v>Lodge 21 - Woodland Lodges - SA33 4LF/(untitled)(6).pdf</x:v>
      </x:c>
      <x:c r="K204" s="29" t="n">
        <x:v>25.2</x:v>
      </x:c>
      <x:c r="L204" s="30" t="n">
        <x:v>4041.17</x:v>
      </x:c>
      <x:c r="M204" s="30" t="n">
        <x:v>167.5</x:v>
      </x:c>
    </x:row>
    <x:row r="205" ht="23" customHeight="1">
      <x:c r="A205" s="2" t="str">
        <x:v>Lodge 21</x:v>
      </x:c>
      <x:c r="B205" s="2" t="str">
        <x:v>2026-04</x:v>
      </x:c>
      <x:c r="C205" s="7" t="n">
        <x:v>1522.97</x:v>
      </x:c>
      <x:c r="D205" s="8" t="d">
        <x:v>2026-04-01T00:00:00.000Z</x:v>
      </x:c>
      <x:c r="E205" s="8" t="d">
        <x:v>2026-04-30T00:00:00.000Z</x:v>
      </x:c>
      <x:c r="F205" s="8" t="d">
        <x:v>2026-05-22T00:00:00.000Z</x:v>
      </x:c>
      <x:c r="G205" s="2" t="str">
        <x:v>KI-B25014E5-0023</x:v>
      </x:c>
      <x:c r="H205" s="2" t="str">
        <x:v>Later overlapping bill: KI-B25014E5-0027</x:v>
      </x:c>
      <x:c r="I205" s="2" t="n">
        <x:v>3</x:v>
      </x:c>
      <x:c r="J205" s="2" t="str">
        <x:v>Lodge 21 - Woodland Lodges - SA33 4LF/(untitled)(6).pdf</x:v>
      </x:c>
      <x:c r="K205" s="29" t="n">
        <x:v>25.2</x:v>
      </x:c>
      <x:c r="L205" s="30" t="n">
        <x:v>383.78</x:v>
      </x:c>
      <x:c r="M205" s="30" t="n">
        <x:v>15</x:v>
      </x:c>
    </x:row>
    <x:row r="206" ht="23" customHeight="1">
      <x:c r="A206" s="2" t="str">
        <x:v>Lodge 21</x:v>
      </x:c>
      <x:c r="B206" s="2" t="str">
        <x:v>2026-05</x:v>
      </x:c>
      <x:c r="C206" s="7" t="n">
        <x:v>1506</x:v>
      </x:c>
      <x:c r="D206" s="8" t="d">
        <x:v>2026-05-01T00:00:00.000Z</x:v>
      </x:c>
      <x:c r="E206" s="8" t="d">
        <x:v>2026-06-02T00:00:00.000Z</x:v>
      </x:c>
      <x:c r="F206" s="8" t="d">
        <x:v>2026-06-04T00:00:00.000Z</x:v>
      </x:c>
      <x:c r="G206" s="2" t="str">
        <x:v>KI-B25014E5-0024</x:v>
      </x:c>
      <x:c r="H206" s="2" t="str">
        <x:v>Later overlapping bill: KI-B25014E5-0027 | Crosses calendar month boundary</x:v>
      </x:c>
      <x:c r="I206" s="2" t="n">
        <x:v>2</x:v>
      </x:c>
      <x:c r="J206" s="2" t="str">
        <x:v>Lodge 21 - Woodland Lodges - SA33 4LF/(untitled)(7).pdf</x:v>
      </x:c>
      <x:c r="K206" s="29" t="n">
        <x:v>25.2</x:v>
      </x:c>
      <x:c r="L206" s="30" t="n">
        <x:v>379.51</x:v>
      </x:c>
      <x:c r="M206" s="30" t="n">
        <x:v>16.5</x:v>
      </x:c>
    </x:row>
    <x:row r="207" ht="23" customHeight="1">
      <x:c r="A207" s="2" t="str">
        <x:v>Lodge 21</x:v>
      </x:c>
      <x:c r="B207" s="2" t="str">
        <x:v>2026-06</x:v>
      </x:c>
      <x:c r="C207" s="7" t="n">
        <x:v>1230.2</x:v>
      </x:c>
      <x:c r="D207" s="8" t="d">
        <x:v>2026-06-03T00:00:00.000Z</x:v>
      </x:c>
      <x:c r="E207" s="8" t="d">
        <x:v>2026-06-30T00:00:00.000Z</x:v>
      </x:c>
      <x:c r="F207" s="8" t="d">
        <x:v>2026-07-06T00:00:00.000Z</x:v>
      </x:c>
      <x:c r="G207" s="2" t="str">
        <x:v>KI-B25014E5-0025</x:v>
      </x:c>
      <x:c r="H207" s="2" t="str">
        <x:v>Later overlapping bill: KI-B25014E5-0027</x:v>
      </x:c>
      <x:c r="I207" s="2" t="n">
        <x:v>2</x:v>
      </x:c>
      <x:c r="J207" s="2" t="str">
        <x:v>Lodge 21 - Woodland Lodges - SA33 4LF/(untitled)(8).pdf</x:v>
      </x:c>
      <x:c r="K207" s="29" t="n">
        <x:v>25.2</x:v>
      </x:c>
      <x:c r="L207" s="30" t="n">
        <x:v>310.01</x:v>
      </x:c>
      <x:c r="M207" s="30" t="n">
        <x:v>14</x:v>
      </x:c>
    </x:row>
    <x:row r="208" ht="23" customHeight="1">
      <x:c r="A208" s="2" t="str">
        <x:v>Lodge 24</x:v>
      </x:c>
      <x:c r="B208" s="2" t="str">
        <x:v>2025-12</x:v>
      </x:c>
      <x:c r="C208" s="7" t="n">
        <x:v>892.8</x:v>
      </x:c>
      <x:c r="D208" s="8" t="d">
        <x:v>2025-12-02T00:00:00.000Z</x:v>
      </x:c>
      <x:c r="E208" s="8" t="d">
        <x:v>2025-12-31T00:00:00.000Z</x:v>
      </x:c>
      <x:c r="F208" s="8" t="d">
        <x:v>2026-01-07T00:00:00.000Z</x:v>
      </x:c>
      <x:c r="G208" s="2" t="str">
        <x:v>KI-8DE7EDEF-0019</x:v>
      </x:c>
      <x:c r="H208" s="2" t="str">
        <x:v>Later overlapping bill: KI-8DE7EDEF-0022</x:v>
      </x:c>
      <x:c r="I208" s="2" t="n">
        <x:v>2</x:v>
      </x:c>
      <x:c r="J208" s="2" t="str">
        <x:v>Lodge 24 - Woodland Lodges - SA33 4LF/(untitled)(13).pdf</x:v>
      </x:c>
      <x:c r="K208" s="29" t="n">
        <x:v>25.2</x:v>
      </x:c>
      <x:c r="L208" s="30" t="n">
        <x:v>224.99</x:v>
      </x:c>
      <x:c r="M208" s="30" t="n">
        <x:v>15</x:v>
      </x:c>
    </x:row>
    <x:row r="209" ht="23" customHeight="1">
      <x:c r="A209" s="2" t="str">
        <x:v>Lodge 24</x:v>
      </x:c>
      <x:c r="B209" s="2" t="str">
        <x:v>2026-01</x:v>
      </x:c>
      <x:c r="C209" s="7" t="n">
        <x:v>1707.71</x:v>
      </x:c>
      <x:c r="D209" s="8" t="d">
        <x:v>2026-01-01T00:00:00.000Z</x:v>
      </x:c>
      <x:c r="E209" s="8" t="d">
        <x:v>2026-01-31T00:00:00.000Z</x:v>
      </x:c>
      <x:c r="F209" s="8" t="d">
        <x:v>2026-02-09T00:00:00.000Z</x:v>
      </x:c>
      <x:c r="G209" s="2" t="str">
        <x:v>KI-8DE7EDEF-0020</x:v>
      </x:c>
      <x:c r="H209" s="2" t="str">
        <x:v>Later overlapping bill: KI-8DE7EDEF-0022</x:v>
      </x:c>
      <x:c r="I209" s="2" t="n">
        <x:v>2</x:v>
      </x:c>
      <x:c r="J209" s="2" t="str">
        <x:v>Lodge 24 - Woodland Lodges - SA33 4LF/(untitled)(14).pdf</x:v>
      </x:c>
      <x:c r="K209" s="29" t="n">
        <x:v>25.2</x:v>
      </x:c>
      <x:c r="L209" s="30" t="n">
        <x:v>430.35</x:v>
      </x:c>
      <x:c r="M209" s="30" t="n">
        <x:v>15.5</x:v>
      </x:c>
    </x:row>
    <x:row r="210" ht="23" customHeight="1">
      <x:c r="A210" s="2" t="str">
        <x:v>Lodge 24</x:v>
      </x:c>
      <x:c r="B210" s="2" t="str">
        <x:v>2026-02</x:v>
      </x:c>
      <x:c r="C210" s="7" t="n">
        <x:v>1155.49</x:v>
      </x:c>
      <x:c r="D210" s="8" t="d">
        <x:v>2026-02-01T00:00:00.000Z</x:v>
      </x:c>
      <x:c r="E210" s="8" t="d">
        <x:v>2026-03-01T00:00:00.000Z</x:v>
      </x:c>
      <x:c r="F210" s="8" t="d">
        <x:v>2026-03-03T00:00:00.000Z</x:v>
      </x:c>
      <x:c r="G210" s="2" t="str">
        <x:v>KI-8DE7EDEF-0021</x:v>
      </x:c>
      <x:c r="H210" s="2" t="str">
        <x:v>Later overlapping bill: KI-8DE7EDEF-0022 | Crosses calendar month boundary</x:v>
      </x:c>
      <x:c r="I210" s="2" t="n">
        <x:v>2</x:v>
      </x:c>
      <x:c r="J210" s="2" t="str">
        <x:v>Lodge 24 - Woodland Lodges - SA33 4LF/(untitled)(15).pdf</x:v>
      </x:c>
      <x:c r="K210" s="29" t="n">
        <x:v>25.2</x:v>
      </x:c>
      <x:c r="L210" s="30" t="n">
        <x:v>291.18</x:v>
      </x:c>
      <x:c r="M210" s="30" t="n">
        <x:v>14.5</x:v>
      </x:c>
    </x:row>
    <x:row r="211" ht="23" customHeight="1">
      <x:c r="A211" s="2" t="str">
        <x:v>Lodge 19</x:v>
      </x:c>
      <x:c r="B211" s="2" t="str">
        <x:v>2026-06</x:v>
      </x:c>
      <x:c r="C211" s="7" t="n">
        <x:v>1203.83</x:v>
      </x:c>
      <x:c r="D211" s="8" t="d">
        <x:v>2026-06-03T00:00:00.000Z</x:v>
      </x:c>
      <x:c r="E211" s="8" t="d">
        <x:v>2026-06-30T00:00:00.000Z</x:v>
      </x:c>
      <x:c r="F211" s="8" t="d">
        <x:v>2026-07-06T00:00:00.000Z</x:v>
      </x:c>
      <x:c r="G211" s="2" t="str">
        <x:v>KI-876E0AD7-0026</x:v>
      </x:c>
      <x:c r="H211" s="2" t="str">
        <x:v>No later overlapping usage period found</x:v>
      </x:c>
      <x:c r="I211" s="2" t="n">
        <x:v>2</x:v>
      </x:c>
      <x:c r="J211" s="2" t="str">
        <x:v>Lodge 19 - Woodland Lodges - SA33 4LF/(untitled)(47).pdf</x:v>
      </x:c>
      <x:c r="K211" s="29" t="n">
        <x:v>25.2</x:v>
      </x:c>
      <x:c r="L211" s="30" t="n">
        <x:v>303.37</x:v>
      </x:c>
      <x:c r="M211" s="30" t="n">
        <x:v>14</x:v>
      </x:c>
    </x:row>
    <x:row r="212" ht="23" customHeight="1">
      <x:c r="A212" s="2" t="str">
        <x:v>Lodge 19</x:v>
      </x:c>
      <x:c r="B212" s="2" t="str">
        <x:v>2026-05</x:v>
      </x:c>
      <x:c r="C212" s="7" t="n">
        <x:v>1263</x:v>
      </x:c>
      <x:c r="D212" s="8" t="d">
        <x:v>2026-05-01T00:00:00.000Z</x:v>
      </x:c>
      <x:c r="E212" s="8" t="d">
        <x:v>2026-06-02T00:00:00.000Z</x:v>
      </x:c>
      <x:c r="F212" s="8" t="d">
        <x:v>2026-06-04T00:00:00.000Z</x:v>
      </x:c>
      <x:c r="G212" s="2" t="str">
        <x:v>KI-876E0AD7-0025</x:v>
      </x:c>
      <x:c r="H212" s="2" t="str">
        <x:v>No later overlapping usage period found | Crosses calendar month boundary</x:v>
      </x:c>
      <x:c r="I212" s="2" t="n">
        <x:v>2</x:v>
      </x:c>
      <x:c r="J212" s="2" t="str">
        <x:v>Lodge 19 - Woodland Lodges - SA33 4LF/(untitled)(48).pdf</x:v>
      </x:c>
      <x:c r="K212" s="29" t="n">
        <x:v>25.2</x:v>
      </x:c>
      <x:c r="L212" s="30" t="n">
        <x:v>318.28</x:v>
      </x:c>
      <x:c r="M212" s="30" t="n">
        <x:v>16.5</x:v>
      </x:c>
    </x:row>
    <x:row r="213" ht="23" customHeight="1">
      <x:c r="A213" s="2" t="str">
        <x:v>Lodge 19</x:v>
      </x:c>
      <x:c r="B213" s="2" t="str">
        <x:v>2026-04</x:v>
      </x:c>
      <x:c r="C213" s="7" t="n">
        <x:v>1457.73</x:v>
      </x:c>
      <x:c r="D213" s="8" t="d">
        <x:v>2026-04-01T00:00:00.000Z</x:v>
      </x:c>
      <x:c r="E213" s="8" t="d">
        <x:v>2026-04-30T00:00:00.000Z</x:v>
      </x:c>
      <x:c r="F213" s="8" t="d">
        <x:v>2026-05-05T00:00:00.000Z</x:v>
      </x:c>
      <x:c r="G213" s="2" t="str">
        <x:v>KI-876E0AD7-0024</x:v>
      </x:c>
      <x:c r="H213" s="2" t="str">
        <x:v>No later overlapping usage period found</x:v>
      </x:c>
      <x:c r="I213" s="2" t="n">
        <x:v>2</x:v>
      </x:c>
      <x:c r="J213" s="2" t="str">
        <x:v>Lodge 19 - Woodland Lodges - SA33 4LF/(untitled)(49).pdf</x:v>
      </x:c>
      <x:c r="K213" s="29" t="n">
        <x:v>25.2</x:v>
      </x:c>
      <x:c r="L213" s="30" t="n">
        <x:v>367.35</x:v>
      </x:c>
      <x:c r="M213" s="30" t="n">
        <x:v>15</x:v>
      </x:c>
    </x:row>
    <x:row r="214" ht="23" customHeight="1">
      <x:c r="A214" s="2" t="str">
        <x:v>Lodge 19</x:v>
      </x:c>
      <x:c r="B214" s="2" t="str">
        <x:v>2026-03</x:v>
      </x:c>
      <x:c r="C214" s="7" t="n">
        <x:v>2204.27</x:v>
      </x:c>
      <x:c r="D214" s="8" t="d">
        <x:v>2026-03-02T00:00:00.000Z</x:v>
      </x:c>
      <x:c r="E214" s="8" t="d">
        <x:v>2026-03-31T00:00:00.000Z</x:v>
      </x:c>
      <x:c r="F214" s="8" t="d">
        <x:v>2026-05-05T00:00:00.000Z</x:v>
      </x:c>
      <x:c r="G214" s="2" t="str">
        <x:v>KI-876E0AD7-0024</x:v>
      </x:c>
      <x:c r="H214" s="2" t="str">
        <x:v>No later overlapping usage period found</x:v>
      </x:c>
      <x:c r="I214" s="2" t="n">
        <x:v>2</x:v>
      </x:c>
      <x:c r="J214" s="2" t="str">
        <x:v>Lodge 19 - Woodland Lodges - SA33 4LF/(untitled)(49).pdf</x:v>
      </x:c>
      <x:c r="K214" s="29" t="n">
        <x:v>25.2</x:v>
      </x:c>
      <x:c r="L214" s="30" t="n">
        <x:v>555.48</x:v>
      </x:c>
      <x:c r="M214" s="30" t="n">
        <x:v>15</x:v>
      </x:c>
    </x:row>
    <x:row r="215" ht="23" customHeight="1">
      <x:c r="A215" s="2" t="str">
        <x:v>Lodge 19</x:v>
      </x:c>
      <x:c r="B215" s="2" t="str">
        <x:v>2026-01</x:v>
      </x:c>
      <x:c r="C215" s="7" t="n">
        <x:v>2030.19</x:v>
      </x:c>
      <x:c r="D215" s="8" t="d">
        <x:v>2026-01-01T00:00:00.000Z</x:v>
      </x:c>
      <x:c r="E215" s="8" t="d">
        <x:v>2026-01-31T00:00:00.000Z</x:v>
      </x:c>
      <x:c r="F215" s="8" t="d">
        <x:v>2026-02-09T00:00:00.000Z</x:v>
      </x:c>
      <x:c r="G215" s="2" t="str">
        <x:v>KI-876E0AD7-0022</x:v>
      </x:c>
      <x:c r="H215" s="2" t="str">
        <x:v>No later overlapping usage period found</x:v>
      </x:c>
      <x:c r="I215" s="2" t="n">
        <x:v>2</x:v>
      </x:c>
      <x:c r="J215" s="2" t="str">
        <x:v>Lodge 19 - Woodland Lodges - SA33 4LF/(untitled)(51).pdf</x:v>
      </x:c>
      <x:c r="K215" s="29" t="n">
        <x:v>25.2</x:v>
      </x:c>
      <x:c r="L215" s="30" t="n">
        <x:v>511.61</x:v>
      </x:c>
      <x:c r="M215" s="30" t="n">
        <x:v>15.5</x:v>
      </x:c>
    </x:row>
    <x:row r="216" ht="23" customHeight="1">
      <x:c r="A216" s="2" t="str">
        <x:v>Lodge 19</x:v>
      </x:c>
      <x:c r="B216" s="2" t="str">
        <x:v>2025-12</x:v>
      </x:c>
      <x:c r="C216" s="7" t="n">
        <x:v>1604.8</x:v>
      </x:c>
      <x:c r="D216" s="8" t="d">
        <x:v>2025-12-02T00:00:00.000Z</x:v>
      </x:c>
      <x:c r="E216" s="8" t="d">
        <x:v>2025-12-31T00:00:00.000Z</x:v>
      </x:c>
      <x:c r="F216" s="8" t="d">
        <x:v>2026-01-07T00:00:00.000Z</x:v>
      </x:c>
      <x:c r="G216" s="2" t="str">
        <x:v>KI-876E0AD7-0021</x:v>
      </x:c>
      <x:c r="H216" s="2" t="str">
        <x:v>No later overlapping usage period found</x:v>
      </x:c>
      <x:c r="I216" s="2" t="n">
        <x:v>2</x:v>
      </x:c>
      <x:c r="J216" s="2" t="str">
        <x:v>Lodge 19 - Woodland Lodges - SA33 4LF/(untitled)(52).pdf</x:v>
      </x:c>
      <x:c r="K216" s="29" t="n">
        <x:v>25.2</x:v>
      </x:c>
      <x:c r="L216" s="30" t="n">
        <x:v>404.41</x:v>
      </x:c>
      <x:c r="M216" s="30" t="n">
        <x:v>15</x:v>
      </x:c>
    </x:row>
    <x:row r="217" ht="23" customHeight="1">
      <x:c r="A217" s="2" t="str">
        <x:v>Lodge 18</x:v>
      </x:c>
      <x:c r="B217" s="2" t="str">
        <x:v>2026-07</x:v>
      </x:c>
      <x:c r="C217" s="7" t="n">
        <x:v>1243.75</x:v>
      </x:c>
      <x:c r="D217" s="8" t="d">
        <x:v>2026-07-01T00:00:00.000Z</x:v>
      </x:c>
      <x:c r="E217" s="8" t="d">
        <x:v>2026-07-31T00:00:00.000Z</x:v>
      </x:c>
      <x:c r="F217" s="8" t="d">
        <x:v>2026-08-06T00:00:00.000Z</x:v>
      </x:c>
      <x:c r="G217" s="2" t="str">
        <x:v>KI-F0A080C9-0027</x:v>
      </x:c>
      <x:c r="H217" s="2" t="str">
        <x:v>No later overlapping usage period found</x:v>
      </x:c>
      <x:c r="I217" s="2" t="n">
        <x:v>2</x:v>
      </x:c>
      <x:c r="J217" s="2" t="str">
        <x:v>Lodge 18 - Woodland Lodges - SA33 4LF/(untitled)(57).pdf</x:v>
      </x:c>
      <x:c r="K217" s="29" t="n">
        <x:v>25.2</x:v>
      </x:c>
      <x:c r="L217" s="30" t="n">
        <x:v>313.42</x:v>
      </x:c>
      <x:c r="M217" s="30" t="n">
        <x:v>15.5</x:v>
      </x:c>
    </x:row>
    <x:row r="218" ht="23" customHeight="1">
      <x:c r="A218" s="2" t="str">
        <x:v>Lodge 18</x:v>
      </x:c>
      <x:c r="B218" s="2" t="str">
        <x:v>2026-06</x:v>
      </x:c>
      <x:c r="C218" s="7" t="n">
        <x:v>1128.29</x:v>
      </x:c>
      <x:c r="D218" s="8" t="d">
        <x:v>2026-06-03T00:00:00.000Z</x:v>
      </x:c>
      <x:c r="E218" s="8" t="d">
        <x:v>2026-06-30T00:00:00.000Z</x:v>
      </x:c>
      <x:c r="F218" s="8" t="d">
        <x:v>2026-07-06T00:00:00.000Z</x:v>
      </x:c>
      <x:c r="G218" s="2" t="str">
        <x:v>KI-F0A080C9-0026</x:v>
      </x:c>
      <x:c r="H218" s="2" t="str">
        <x:v>No later overlapping usage period found</x:v>
      </x:c>
      <x:c r="I218" s="2" t="n">
        <x:v>2</x:v>
      </x:c>
      <x:c r="J218" s="2" t="str">
        <x:v>Lodge 18 - Woodland Lodges - SA33 4LF/(untitled)(58).pdf</x:v>
      </x:c>
      <x:c r="K218" s="29" t="n">
        <x:v>25.2</x:v>
      </x:c>
      <x:c r="L218" s="30" t="n">
        <x:v>284.33</x:v>
      </x:c>
      <x:c r="M218" s="30" t="n">
        <x:v>14</x:v>
      </x:c>
    </x:row>
    <x:row r="219" ht="23" customHeight="1">
      <x:c r="A219" s="2" t="str">
        <x:v>Lodge 18</x:v>
      </x:c>
      <x:c r="B219" s="2" t="str">
        <x:v>2026-05</x:v>
      </x:c>
      <x:c r="C219" s="7" t="n">
        <x:v>1522</x:v>
      </x:c>
      <x:c r="D219" s="8" t="d">
        <x:v>2026-05-01T00:00:00.000Z</x:v>
      </x:c>
      <x:c r="E219" s="8" t="d">
        <x:v>2026-06-02T00:00:00.000Z</x:v>
      </x:c>
      <x:c r="F219" s="8" t="d">
        <x:v>2026-06-04T00:00:00.000Z</x:v>
      </x:c>
      <x:c r="G219" s="2" t="str">
        <x:v>KI-F0A080C9-0025</x:v>
      </x:c>
      <x:c r="H219" s="2" t="str">
        <x:v>No later overlapping usage period found | Crosses calendar month boundary</x:v>
      </x:c>
      <x:c r="I219" s="2" t="n">
        <x:v>2</x:v>
      </x:c>
      <x:c r="J219" s="2" t="str">
        <x:v>Lodge 18 - Woodland Lodges - SA33 4LF/(untitled)(59).pdf</x:v>
      </x:c>
      <x:c r="K219" s="29" t="n">
        <x:v>25.2</x:v>
      </x:c>
      <x:c r="L219" s="30" t="n">
        <x:v>383.54</x:v>
      </x:c>
      <x:c r="M219" s="30" t="n">
        <x:v>16.5</x:v>
      </x:c>
    </x:row>
    <x:row r="220" ht="23" customHeight="1">
      <x:c r="A220" s="2" t="str">
        <x:v>Lodge 18</x:v>
      </x:c>
      <x:c r="B220" s="2" t="str">
        <x:v>2026-02</x:v>
      </x:c>
      <x:c r="C220" s="7" t="n">
        <x:v>1579.6</x:v>
      </x:c>
      <x:c r="D220" s="8" t="d">
        <x:v>2026-02-01T00:00:00.000Z</x:v>
      </x:c>
      <x:c r="E220" s="8" t="d">
        <x:v>2026-03-01T00:00:00.000Z</x:v>
      </x:c>
      <x:c r="F220" s="8" t="d">
        <x:v>2026-03-03T00:00:00.000Z</x:v>
      </x:c>
      <x:c r="G220" s="2" t="str">
        <x:v>KI-F0A080C9-0023</x:v>
      </x:c>
      <x:c r="H220" s="2" t="str">
        <x:v>No later overlapping usage period found | Crosses calendar month boundary</x:v>
      </x:c>
      <x:c r="I220" s="2" t="n">
        <x:v>2</x:v>
      </x:c>
      <x:c r="J220" s="2" t="str">
        <x:v>Lodge 18 - Woodland Lodges - SA33 4LF/(untitled)(61).pdf</x:v>
      </x:c>
      <x:c r="K220" s="29" t="n">
        <x:v>25.2</x:v>
      </x:c>
      <x:c r="L220" s="30" t="n">
        <x:v>398.06</x:v>
      </x:c>
      <x:c r="M220" s="30" t="n">
        <x:v>14.5</x:v>
      </x:c>
    </x:row>
    <x:row r="221" ht="23" customHeight="1">
      <x:c r="A221" s="2" t="str">
        <x:v>Lodge 18</x:v>
      </x:c>
      <x:c r="B221" s="2" t="str">
        <x:v>2025-12</x:v>
      </x:c>
      <x:c r="C221" s="7" t="n">
        <x:v>1569.43</x:v>
      </x:c>
      <x:c r="D221" s="8" t="d">
        <x:v>2025-12-02T00:00:00.000Z</x:v>
      </x:c>
      <x:c r="E221" s="8" t="d">
        <x:v>2025-12-31T00:00:00.000Z</x:v>
      </x:c>
      <x:c r="F221" s="8" t="d">
        <x:v>2026-01-07T00:00:00.000Z</x:v>
      </x:c>
      <x:c r="G221" s="2" t="str">
        <x:v>KI-F0A080C9-0021</x:v>
      </x:c>
      <x:c r="H221" s="2" t="str">
        <x:v>No later overlapping usage period found</x:v>
      </x:c>
      <x:c r="I221" s="2" t="n">
        <x:v>2</x:v>
      </x:c>
      <x:c r="J221" s="2" t="str">
        <x:v>Lodge 18 - Woodland Lodges - SA33 4LF/(untitled)(63).pdf</x:v>
      </x:c>
      <x:c r="K221" s="29" t="n">
        <x:v>25.2</x:v>
      </x:c>
      <x:c r="L221" s="30" t="n">
        <x:v>395.5</x:v>
      </x:c>
      <x:c r="M221" s="30" t="n">
        <x:v>15</x:v>
      </x:c>
    </x:row>
    <x:row r="222" ht="23" customHeight="1">
      <x:c r="A222" s="2" t="str">
        <x:v>Lodge 18</x:v>
      </x:c>
      <x:c r="B222" s="2" t="str">
        <x:v>2025-11</x:v>
      </x:c>
      <x:c r="C222" s="7" t="n">
        <x:v>1547.07</x:v>
      </x:c>
      <x:c r="D222" s="8" t="d">
        <x:v>2025-11-01T00:00:00.000Z</x:v>
      </x:c>
      <x:c r="E222" s="8" t="d">
        <x:v>2025-12-01T00:00:00.000Z</x:v>
      </x:c>
      <x:c r="F222" s="8" t="d">
        <x:v>2025-12-02T00:00:00.000Z</x:v>
      </x:c>
      <x:c r="G222" s="2" t="str">
        <x:v>KI-F0A080C9-0020</x:v>
      </x:c>
      <x:c r="H222" s="2" t="str">
        <x:v>No later overlapping usage period found | Crosses calendar month boundary</x:v>
      </x:c>
      <x:c r="I222" s="2" t="n">
        <x:v>2</x:v>
      </x:c>
      <x:c r="J222" s="2" t="str">
        <x:v>Lodge 18 - Woodland Lodges - SA33 4LF/(untitled)(64).pdf</x:v>
      </x:c>
      <x:c r="K222" s="29" t="n">
        <x:v>25.2</x:v>
      </x:c>
      <x:c r="L222" s="30" t="n">
        <x:v>389.86</x:v>
      </x:c>
      <x:c r="M222" s="30" t="n">
        <x:v>15.5</x:v>
      </x:c>
    </x:row>
    <x:row r="223" ht="23" customHeight="1">
      <x:c r="A223" s="2" t="str">
        <x:v>Lodge 17</x:v>
      </x:c>
      <x:c r="B223" s="2" t="str">
        <x:v>2026-07</x:v>
      </x:c>
      <x:c r="C223" s="7" t="n">
        <x:v>1446.52</x:v>
      </x:c>
      <x:c r="D223" s="8" t="d">
        <x:v>2026-07-01T00:00:00.000Z</x:v>
      </x:c>
      <x:c r="E223" s="8" t="d">
        <x:v>2026-07-31T00:00:00.000Z</x:v>
      </x:c>
      <x:c r="F223" s="8" t="d">
        <x:v>2026-08-06T00:00:00.000Z</x:v>
      </x:c>
      <x:c r="G223" s="2" t="str">
        <x:v>KI-8C038400-0027</x:v>
      </x:c>
      <x:c r="H223" s="2" t="str">
        <x:v>No later overlapping usage period found</x:v>
      </x:c>
      <x:c r="I223" s="2" t="n">
        <x:v>2</x:v>
      </x:c>
      <x:c r="J223" s="2" t="str">
        <x:v>Lodge 17 - Woodland Lodges - SA33 4LF/(untitled)(68).pdf</x:v>
      </x:c>
      <x:c r="K223" s="29" t="n">
        <x:v>25.2</x:v>
      </x:c>
      <x:c r="L223" s="30" t="n">
        <x:v>364.52</x:v>
      </x:c>
      <x:c r="M223" s="30" t="n">
        <x:v>15.5</x:v>
      </x:c>
    </x:row>
    <x:row r="224" ht="23" customHeight="1">
      <x:c r="A224" s="2" t="str">
        <x:v>Lodge 17</x:v>
      </x:c>
      <x:c r="B224" s="2" t="str">
        <x:v>2025-10</x:v>
      </x:c>
      <x:c r="C224" s="7" t="n">
        <x:v>1035.69</x:v>
      </x:c>
      <x:c r="D224" s="8" t="d">
        <x:v>2025-10-01T00:00:00.000Z</x:v>
      </x:c>
      <x:c r="E224" s="8" t="d">
        <x:v>2025-10-31T00:00:00.000Z</x:v>
      </x:c>
      <x:c r="F224" s="8" t="d">
        <x:v>2025-11-06T00:00:00.000Z</x:v>
      </x:c>
      <x:c r="G224" s="2" t="str">
        <x:v>KI-8C038400-0019</x:v>
      </x:c>
      <x:c r="H224" s="2" t="str">
        <x:v>No later overlapping usage period found</x:v>
      </x:c>
      <x:c r="I224" s="2" t="n">
        <x:v>2</x:v>
      </x:c>
      <x:c r="J224" s="2" t="str">
        <x:v>Lodge 17 - Woodland Lodges - SA33 4LF/(untitled)(76).pdf</x:v>
      </x:c>
      <x:c r="K224" s="29" t="n">
        <x:v>25.2</x:v>
      </x:c>
      <x:c r="L224" s="30" t="n">
        <x:v>261</x:v>
      </x:c>
      <x:c r="M224" s="30" t="n">
        <x:v>15.5</x:v>
      </x:c>
    </x:row>
    <x:row r="225" ht="23" customHeight="1">
      <x:c r="A225" s="2" t="str">
        <x:v>Kingfisher Lodge</x:v>
      </x:c>
      <x:c r="B225" s="2" t="str">
        <x:v>2026-09</x:v>
      </x:c>
      <x:c r="C225" s="7" t="n">
        <x:v>614.9</x:v>
      </x:c>
      <x:c r="D225" s="8" t="d">
        <x:v>2026-09-01T00:00:00.000Z</x:v>
      </x:c>
      <x:c r="E225" s="8" t="d">
        <x:v>2026-09-30T00:00:00.000Z</x:v>
      </x:c>
      <x:c r="F225" s="8" t="d">
        <x:v>2026-10-06T00:00:00.000Z</x:v>
      </x:c>
      <x:c r="G225" s="2" t="str">
        <x:v>KI-BF862B52-0025</x:v>
      </x:c>
      <x:c r="H225" s="2" t="str">
        <x:v>No later overlapping usage period found</x:v>
      </x:c>
      <x:c r="I225" s="2" t="n">
        <x:v>2</x:v>
      </x:c>
      <x:c r="J225" s="2" t="str">
        <x:v>Kingfisher Lodge - Woodland Lodges - SA33 4LF/(untitled).pdf</x:v>
      </x:c>
      <x:c r="K225" s="29" t="n">
        <x:v>25.2</x:v>
      </x:c>
      <x:c r="L225" s="30" t="n">
        <x:v>154.95</x:v>
      </x:c>
      <x:c r="M225" s="30" t="n">
        <x:v>15</x:v>
      </x:c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</x:row>
  </x:sheetData>
  <x:pageMargins left="0.7" right="0.7" top="0.75" bottom="0.75" header="0.3" footer="0.3"/>
  <x:tableParts count="1">
    <x:tablePart xmlns:r="http://schemas.openxmlformats.org/officeDocument/2006/relationships" r:id="R0625b613f4914b5e"/>
  </x:tableParts>
</x:worksheet>
</file>